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23235" windowHeight="9495"/>
  </bookViews>
  <sheets>
    <sheet name="Portada" sheetId="4" r:id="rId1"/>
    <sheet name="Andalucía" sheetId="1" r:id="rId2"/>
    <sheet name="Aragón" sheetId="6" r:id="rId3"/>
    <sheet name="Asturias" sheetId="7" r:id="rId4"/>
    <sheet name="Illes Balears" sheetId="8" r:id="rId5"/>
    <sheet name="Canarias" sheetId="9" r:id="rId6"/>
    <sheet name="Cantabria" sheetId="10" r:id="rId7"/>
    <sheet name="Castilla y León" sheetId="16" r:id="rId8"/>
    <sheet name="Castilla La Mancha" sheetId="12" r:id="rId9"/>
    <sheet name="Cataluña" sheetId="13" r:id="rId10"/>
    <sheet name="Com. Valenciana" sheetId="14" r:id="rId11"/>
    <sheet name="Extremadura" sheetId="15" r:id="rId12"/>
    <sheet name="Galicia" sheetId="17" r:id="rId13"/>
    <sheet name="Com. Madrid" sheetId="18" r:id="rId14"/>
    <sheet name="Región de Murcia" sheetId="19" r:id="rId15"/>
    <sheet name="Navarra" sheetId="20" r:id="rId16"/>
    <sheet name="Pais Vasco" sheetId="21" r:id="rId17"/>
    <sheet name="La Rioja" sheetId="22" r:id="rId18"/>
  </sheets>
  <calcPr calcId="145621"/>
</workbook>
</file>

<file path=xl/calcChain.xml><?xml version="1.0" encoding="utf-8"?>
<calcChain xmlns="http://schemas.openxmlformats.org/spreadsheetml/2006/main">
  <c r="C167" i="21" l="1"/>
  <c r="D167" i="19"/>
  <c r="D167" i="8"/>
  <c r="C167" i="8"/>
  <c r="D167" i="7"/>
  <c r="D167" i="14"/>
  <c r="D167" i="15"/>
  <c r="C167" i="17"/>
  <c r="C167" i="12" l="1"/>
  <c r="D167" i="12"/>
  <c r="D167" i="16"/>
  <c r="D167" i="6"/>
  <c r="D167" i="10"/>
  <c r="D167" i="18"/>
  <c r="D167" i="13"/>
  <c r="D167" i="17"/>
  <c r="C167" i="10"/>
  <c r="C167" i="6"/>
  <c r="C167" i="14"/>
  <c r="C167" i="19"/>
  <c r="D167" i="22"/>
  <c r="D167" i="21"/>
  <c r="D167" i="20"/>
  <c r="D167" i="9"/>
  <c r="C167" i="22"/>
  <c r="C167" i="20"/>
  <c r="C167" i="18"/>
  <c r="C167" i="15"/>
  <c r="C167" i="13"/>
  <c r="C167" i="16"/>
  <c r="C167" i="9"/>
  <c r="C167" i="7"/>
  <c r="C18" i="15"/>
  <c r="C18" i="16"/>
  <c r="D18" i="8"/>
  <c r="D18" i="7"/>
  <c r="C18" i="7"/>
  <c r="C18" i="8"/>
  <c r="D18" i="9"/>
  <c r="C18" i="9"/>
  <c r="D18" i="10"/>
  <c r="C18" i="10"/>
  <c r="D18" i="16"/>
  <c r="D18" i="12"/>
  <c r="C18" i="12"/>
  <c r="D18" i="13"/>
  <c r="C18" i="13"/>
  <c r="D18" i="14"/>
  <c r="C18" i="14"/>
  <c r="D18" i="15"/>
  <c r="D18" i="17"/>
  <c r="C18" i="17"/>
  <c r="D18" i="18"/>
  <c r="C18" i="18"/>
  <c r="D18" i="19"/>
  <c r="C18" i="19"/>
  <c r="D18" i="20"/>
  <c r="C18" i="20"/>
  <c r="D18" i="21"/>
  <c r="C18" i="21"/>
  <c r="D18" i="22"/>
  <c r="C18" i="22"/>
  <c r="D18" i="6"/>
  <c r="C18" i="6"/>
  <c r="L146" i="22" l="1"/>
  <c r="M146" i="22"/>
  <c r="L146" i="21"/>
  <c r="M146" i="20"/>
  <c r="L146" i="19"/>
  <c r="L146" i="17"/>
  <c r="L146" i="15"/>
  <c r="L146" i="12"/>
  <c r="L146" i="10"/>
  <c r="L146" i="8"/>
  <c r="L146" i="7"/>
  <c r="K146" i="20" l="1"/>
  <c r="M146" i="10"/>
  <c r="M146" i="15"/>
  <c r="M146" i="17"/>
  <c r="L146" i="16"/>
  <c r="L146" i="20"/>
  <c r="N146" i="7"/>
  <c r="N146" i="10"/>
  <c r="N146" i="12"/>
  <c r="N146" i="13"/>
  <c r="N146" i="14"/>
  <c r="N146" i="17"/>
  <c r="N146" i="18"/>
  <c r="N146" i="19"/>
  <c r="N146" i="20"/>
  <c r="N146" i="21"/>
  <c r="M146" i="7"/>
  <c r="M146" i="13"/>
  <c r="M146" i="14"/>
  <c r="M146" i="18"/>
  <c r="M146" i="19"/>
  <c r="M146" i="21"/>
  <c r="L146" i="14"/>
  <c r="L146" i="18"/>
  <c r="L146" i="13"/>
  <c r="K146" i="13"/>
  <c r="K146" i="7"/>
  <c r="K146" i="8"/>
  <c r="K146" i="10"/>
  <c r="K146" i="14"/>
  <c r="K146" i="15"/>
  <c r="K146" i="17"/>
  <c r="K146" i="18"/>
  <c r="K146" i="19"/>
  <c r="N146" i="22"/>
  <c r="M146" i="8"/>
  <c r="M146" i="16"/>
  <c r="M146" i="12"/>
  <c r="N146" i="8"/>
  <c r="N146" i="15"/>
  <c r="N146" i="16"/>
  <c r="K146" i="21"/>
  <c r="K146" i="22"/>
  <c r="K146" i="12"/>
  <c r="K146" i="16"/>
  <c r="L146" i="6"/>
  <c r="K146" i="1"/>
  <c r="K146" i="6" l="1"/>
  <c r="N146" i="1"/>
  <c r="M146" i="1"/>
  <c r="L146" i="1"/>
  <c r="N146" i="6"/>
  <c r="M146" i="6"/>
  <c r="E157" i="22" l="1"/>
  <c r="E156" i="22"/>
  <c r="M145" i="22"/>
  <c r="L145" i="22"/>
  <c r="N144" i="22"/>
  <c r="M144" i="22"/>
  <c r="L144" i="22"/>
  <c r="K144" i="22"/>
  <c r="M143" i="22"/>
  <c r="L143" i="22"/>
  <c r="K143" i="22"/>
  <c r="J148" i="22"/>
  <c r="I148" i="22"/>
  <c r="G148" i="22"/>
  <c r="F148" i="22"/>
  <c r="E148" i="22"/>
  <c r="D148" i="22"/>
  <c r="C148" i="22"/>
  <c r="J147" i="22"/>
  <c r="G147" i="22"/>
  <c r="D147" i="22"/>
  <c r="C147" i="22"/>
  <c r="M131" i="22"/>
  <c r="L131" i="22"/>
  <c r="N130" i="22"/>
  <c r="M130" i="22"/>
  <c r="L130" i="22"/>
  <c r="K130" i="22"/>
  <c r="J133" i="22"/>
  <c r="I133" i="22"/>
  <c r="H133" i="22"/>
  <c r="G133" i="22"/>
  <c r="F133" i="22"/>
  <c r="E133" i="22"/>
  <c r="D133" i="22"/>
  <c r="K129" i="22"/>
  <c r="N128" i="22"/>
  <c r="M128" i="22"/>
  <c r="L128" i="22"/>
  <c r="K128" i="22"/>
  <c r="M127" i="22"/>
  <c r="L127" i="22"/>
  <c r="J132" i="22"/>
  <c r="I132" i="22"/>
  <c r="H132" i="22"/>
  <c r="G132" i="22"/>
  <c r="F132" i="22"/>
  <c r="E132" i="22"/>
  <c r="D132" i="22"/>
  <c r="C132" i="22"/>
  <c r="E110" i="22"/>
  <c r="E75" i="22"/>
  <c r="E74" i="22"/>
  <c r="E221" i="22"/>
  <c r="E212" i="22"/>
  <c r="E211" i="22"/>
  <c r="E210" i="22"/>
  <c r="E208" i="22"/>
  <c r="E207" i="22"/>
  <c r="E205" i="22"/>
  <c r="E198" i="22"/>
  <c r="E197" i="22"/>
  <c r="E196" i="22"/>
  <c r="E195" i="22"/>
  <c r="E183" i="22"/>
  <c r="E182" i="22"/>
  <c r="E180" i="22"/>
  <c r="E178" i="22"/>
  <c r="E177" i="22"/>
  <c r="E176" i="22"/>
  <c r="E166" i="22"/>
  <c r="H147" i="22"/>
  <c r="N143" i="22"/>
  <c r="H148" i="22"/>
  <c r="B11" i="22"/>
  <c r="E212" i="21"/>
  <c r="E211" i="21"/>
  <c r="E210" i="21"/>
  <c r="E196" i="21"/>
  <c r="L145" i="21"/>
  <c r="M144" i="21"/>
  <c r="L144" i="21"/>
  <c r="L143" i="21"/>
  <c r="J148" i="21"/>
  <c r="I148" i="21"/>
  <c r="H148" i="21"/>
  <c r="F148" i="21"/>
  <c r="E148" i="21"/>
  <c r="L142" i="21"/>
  <c r="K142" i="21"/>
  <c r="J147" i="21"/>
  <c r="I147" i="21"/>
  <c r="H147" i="21"/>
  <c r="G147" i="21"/>
  <c r="D147" i="21"/>
  <c r="C147" i="21"/>
  <c r="N130" i="21"/>
  <c r="M130" i="21"/>
  <c r="L130" i="21"/>
  <c r="K130" i="21"/>
  <c r="J133" i="21"/>
  <c r="I133" i="21"/>
  <c r="H133" i="21"/>
  <c r="G133" i="21"/>
  <c r="E133" i="21"/>
  <c r="D133" i="21"/>
  <c r="N128" i="21"/>
  <c r="M128" i="21"/>
  <c r="L128" i="21"/>
  <c r="K128" i="21"/>
  <c r="L127" i="21"/>
  <c r="I132" i="21"/>
  <c r="H132" i="21"/>
  <c r="G132" i="21"/>
  <c r="E132" i="21"/>
  <c r="D132" i="21"/>
  <c r="C132" i="21"/>
  <c r="E74" i="21"/>
  <c r="E205" i="21"/>
  <c r="B11" i="21"/>
  <c r="M127" i="21" l="1"/>
  <c r="E70" i="22"/>
  <c r="M131" i="21"/>
  <c r="E33" i="22"/>
  <c r="N127" i="22"/>
  <c r="N131" i="22"/>
  <c r="K127" i="22"/>
  <c r="K131" i="22"/>
  <c r="C133" i="21"/>
  <c r="K133" i="21" s="1"/>
  <c r="F133" i="21"/>
  <c r="N133" i="21" s="1"/>
  <c r="E111" i="22"/>
  <c r="C48" i="22"/>
  <c r="E46" i="22"/>
  <c r="E68" i="22"/>
  <c r="E72" i="22"/>
  <c r="E88" i="22"/>
  <c r="E112" i="22"/>
  <c r="F132" i="21"/>
  <c r="E17" i="22"/>
  <c r="E23" i="22"/>
  <c r="D158" i="22"/>
  <c r="E89" i="21"/>
  <c r="E182" i="21"/>
  <c r="E178" i="21"/>
  <c r="E208" i="21"/>
  <c r="E35" i="22"/>
  <c r="E45" i="22"/>
  <c r="E219" i="21"/>
  <c r="C158" i="22"/>
  <c r="E155" i="22"/>
  <c r="E35" i="21"/>
  <c r="C22" i="21"/>
  <c r="E42" i="21"/>
  <c r="E112" i="21"/>
  <c r="K145" i="22"/>
  <c r="E198" i="21"/>
  <c r="J132" i="21"/>
  <c r="K145" i="21"/>
  <c r="M141" i="22"/>
  <c r="N141" i="22"/>
  <c r="N145" i="22"/>
  <c r="M145" i="21"/>
  <c r="I147" i="22"/>
  <c r="N145" i="21"/>
  <c r="E164" i="21"/>
  <c r="K131" i="21"/>
  <c r="N131" i="21"/>
  <c r="N144" i="21"/>
  <c r="E156" i="21"/>
  <c r="E179" i="21"/>
  <c r="E183" i="21"/>
  <c r="E220" i="21"/>
  <c r="E157" i="21"/>
  <c r="K127" i="21"/>
  <c r="N127" i="21"/>
  <c r="E111" i="21"/>
  <c r="E90" i="21"/>
  <c r="E71" i="22"/>
  <c r="E75" i="21"/>
  <c r="D48" i="21"/>
  <c r="D49" i="21"/>
  <c r="E23" i="21"/>
  <c r="D48" i="22"/>
  <c r="E21" i="21"/>
  <c r="E43" i="22"/>
  <c r="E69" i="22"/>
  <c r="E73" i="22"/>
  <c r="E89" i="22"/>
  <c r="G148" i="21"/>
  <c r="E16" i="22"/>
  <c r="E21" i="22"/>
  <c r="E34" i="22"/>
  <c r="D49" i="22"/>
  <c r="E221" i="21"/>
  <c r="E14" i="21"/>
  <c r="E46" i="21"/>
  <c r="E72" i="21"/>
  <c r="E207" i="21"/>
  <c r="E42" i="22"/>
  <c r="E90" i="22"/>
  <c r="M148" i="22"/>
  <c r="K144" i="21"/>
  <c r="C158" i="21"/>
  <c r="D91" i="22"/>
  <c r="L132" i="21"/>
  <c r="L131" i="21"/>
  <c r="L147" i="21"/>
  <c r="D158" i="21"/>
  <c r="E206" i="21"/>
  <c r="E16" i="21"/>
  <c r="E34" i="21"/>
  <c r="C49" i="21"/>
  <c r="E70" i="21"/>
  <c r="E110" i="21"/>
  <c r="M141" i="21"/>
  <c r="M143" i="21"/>
  <c r="D148" i="21"/>
  <c r="L148" i="21" s="1"/>
  <c r="D91" i="21"/>
  <c r="K147" i="22"/>
  <c r="M126" i="21"/>
  <c r="E165" i="21"/>
  <c r="E20" i="21"/>
  <c r="E33" i="21"/>
  <c r="E69" i="21"/>
  <c r="E73" i="21"/>
  <c r="E155" i="21"/>
  <c r="E177" i="21"/>
  <c r="E181" i="21"/>
  <c r="E147" i="22"/>
  <c r="E220" i="22"/>
  <c r="E44" i="22"/>
  <c r="L147" i="22"/>
  <c r="N143" i="21"/>
  <c r="E197" i="21"/>
  <c r="E44" i="21"/>
  <c r="E71" i="21"/>
  <c r="K143" i="21"/>
  <c r="E168" i="21"/>
  <c r="E167" i="22"/>
  <c r="E181" i="22"/>
  <c r="E14" i="22"/>
  <c r="C22" i="22"/>
  <c r="E32" i="22"/>
  <c r="E43" i="21"/>
  <c r="D22" i="21"/>
  <c r="D22" i="22"/>
  <c r="N141" i="21"/>
  <c r="E32" i="21"/>
  <c r="C48" i="21"/>
  <c r="E68" i="21"/>
  <c r="E88" i="21"/>
  <c r="E176" i="21"/>
  <c r="E180" i="21"/>
  <c r="E195" i="21"/>
  <c r="E164" i="22"/>
  <c r="E179" i="22"/>
  <c r="E206" i="22"/>
  <c r="E219" i="22"/>
  <c r="E20" i="22"/>
  <c r="K142" i="22"/>
  <c r="L142" i="22"/>
  <c r="N142" i="22"/>
  <c r="M133" i="22"/>
  <c r="N133" i="22"/>
  <c r="L133" i="22"/>
  <c r="N132" i="22"/>
  <c r="M132" i="22"/>
  <c r="C49" i="22"/>
  <c r="E19" i="22"/>
  <c r="K132" i="22"/>
  <c r="L148" i="22"/>
  <c r="E168" i="22"/>
  <c r="L132" i="22"/>
  <c r="N148" i="22"/>
  <c r="K148" i="22"/>
  <c r="M126" i="22"/>
  <c r="K126" i="22"/>
  <c r="M142" i="22"/>
  <c r="L126" i="22"/>
  <c r="F147" i="22"/>
  <c r="N147" i="22" s="1"/>
  <c r="E165" i="22"/>
  <c r="C91" i="22"/>
  <c r="C133" i="22"/>
  <c r="K133" i="22" s="1"/>
  <c r="E15" i="22"/>
  <c r="L129" i="22"/>
  <c r="E169" i="22"/>
  <c r="K141" i="22"/>
  <c r="N126" i="22"/>
  <c r="M129" i="22"/>
  <c r="L141" i="22"/>
  <c r="N129" i="22"/>
  <c r="E166" i="21"/>
  <c r="K147" i="21"/>
  <c r="M142" i="21"/>
  <c r="N142" i="21"/>
  <c r="C148" i="21"/>
  <c r="M148" i="21"/>
  <c r="M132" i="21"/>
  <c r="L133" i="21"/>
  <c r="N148" i="21"/>
  <c r="K132" i="21"/>
  <c r="M133" i="21"/>
  <c r="K141" i="21"/>
  <c r="K126" i="21"/>
  <c r="E147" i="21"/>
  <c r="M147" i="21" s="1"/>
  <c r="E19" i="21"/>
  <c r="E45" i="21"/>
  <c r="L126" i="21"/>
  <c r="F147" i="21"/>
  <c r="N147" i="21" s="1"/>
  <c r="E17" i="21"/>
  <c r="N126" i="21"/>
  <c r="L141" i="21"/>
  <c r="K129" i="21"/>
  <c r="L129" i="21"/>
  <c r="E169" i="21"/>
  <c r="E15" i="21"/>
  <c r="M129" i="21"/>
  <c r="C91" i="21"/>
  <c r="N129" i="21"/>
  <c r="E212" i="20"/>
  <c r="E211" i="20"/>
  <c r="E183" i="20"/>
  <c r="E182" i="20"/>
  <c r="E157" i="20"/>
  <c r="L145" i="20"/>
  <c r="L143" i="20"/>
  <c r="J148" i="20"/>
  <c r="I148" i="20"/>
  <c r="H148" i="20"/>
  <c r="G148" i="20"/>
  <c r="F148" i="20"/>
  <c r="E148" i="20"/>
  <c r="D148" i="20"/>
  <c r="C148" i="20"/>
  <c r="I147" i="20"/>
  <c r="H147" i="20"/>
  <c r="D147" i="20"/>
  <c r="J133" i="20"/>
  <c r="I133" i="20"/>
  <c r="H133" i="20"/>
  <c r="G133" i="20"/>
  <c r="F133" i="20"/>
  <c r="M129" i="20"/>
  <c r="D133" i="20"/>
  <c r="C133" i="20"/>
  <c r="N128" i="20"/>
  <c r="M128" i="20"/>
  <c r="L128" i="20"/>
  <c r="K128" i="20"/>
  <c r="N127" i="20"/>
  <c r="M127" i="20"/>
  <c r="L127" i="20"/>
  <c r="K127" i="20"/>
  <c r="J132" i="20"/>
  <c r="I132" i="20"/>
  <c r="H132" i="20"/>
  <c r="G132" i="20"/>
  <c r="E132" i="20"/>
  <c r="D132" i="20"/>
  <c r="C132" i="20"/>
  <c r="E74" i="20"/>
  <c r="E33" i="20"/>
  <c r="E205" i="20"/>
  <c r="B11" i="20"/>
  <c r="E156" i="20" l="1"/>
  <c r="E179" i="20"/>
  <c r="M131" i="20"/>
  <c r="E210" i="20"/>
  <c r="E22" i="21"/>
  <c r="E48" i="21"/>
  <c r="E48" i="22"/>
  <c r="E158" i="22"/>
  <c r="E75" i="20"/>
  <c r="E196" i="20"/>
  <c r="E158" i="21"/>
  <c r="N132" i="21"/>
  <c r="E164" i="20"/>
  <c r="E91" i="22"/>
  <c r="K148" i="21"/>
  <c r="E18" i="21"/>
  <c r="E181" i="20"/>
  <c r="E17" i="20"/>
  <c r="E68" i="20"/>
  <c r="E72" i="20"/>
  <c r="E88" i="20"/>
  <c r="E22" i="22"/>
  <c r="E180" i="20"/>
  <c r="E206" i="20"/>
  <c r="E221" i="20"/>
  <c r="E208" i="20"/>
  <c r="E49" i="21"/>
  <c r="K141" i="20"/>
  <c r="K144" i="20"/>
  <c r="K145" i="20"/>
  <c r="M147" i="22"/>
  <c r="M145" i="20"/>
  <c r="L144" i="20"/>
  <c r="M141" i="20"/>
  <c r="M143" i="20"/>
  <c r="M144" i="20"/>
  <c r="N141" i="20"/>
  <c r="N144" i="20"/>
  <c r="N145" i="20"/>
  <c r="E165" i="20"/>
  <c r="E20" i="20"/>
  <c r="E90" i="20"/>
  <c r="E178" i="20"/>
  <c r="E197" i="20"/>
  <c r="E219" i="20"/>
  <c r="N126" i="20"/>
  <c r="K130" i="20"/>
  <c r="K131" i="20"/>
  <c r="L130" i="20"/>
  <c r="L131" i="20"/>
  <c r="N131" i="20"/>
  <c r="N130" i="20"/>
  <c r="M130" i="20"/>
  <c r="E42" i="20"/>
  <c r="E207" i="20"/>
  <c r="K143" i="20"/>
  <c r="E49" i="22"/>
  <c r="J147" i="20"/>
  <c r="D158" i="20"/>
  <c r="E89" i="20"/>
  <c r="E112" i="20"/>
  <c r="E71" i="20"/>
  <c r="E198" i="20"/>
  <c r="E220" i="20"/>
  <c r="N143" i="20"/>
  <c r="L141" i="20"/>
  <c r="E155" i="20"/>
  <c r="C158" i="20"/>
  <c r="D49" i="20"/>
  <c r="E43" i="20"/>
  <c r="E69" i="20"/>
  <c r="E177" i="20"/>
  <c r="E18" i="22"/>
  <c r="E167" i="21"/>
  <c r="M148" i="20"/>
  <c r="N142" i="20"/>
  <c r="E176" i="20"/>
  <c r="G147" i="20"/>
  <c r="E91" i="21"/>
  <c r="E35" i="20"/>
  <c r="E45" i="20"/>
  <c r="E16" i="20"/>
  <c r="C22" i="20"/>
  <c r="E34" i="20"/>
  <c r="E44" i="20"/>
  <c r="E32" i="20"/>
  <c r="C48" i="20"/>
  <c r="E46" i="20"/>
  <c r="E70" i="20"/>
  <c r="K148" i="20"/>
  <c r="E110" i="20"/>
  <c r="E14" i="20"/>
  <c r="E19" i="20"/>
  <c r="N133" i="20"/>
  <c r="D91" i="20"/>
  <c r="E73" i="20"/>
  <c r="E195" i="20"/>
  <c r="E111" i="20"/>
  <c r="C147" i="20"/>
  <c r="E166" i="20"/>
  <c r="L147" i="20"/>
  <c r="L148" i="20"/>
  <c r="N148" i="20"/>
  <c r="F147" i="20"/>
  <c r="E147" i="20"/>
  <c r="M147" i="20" s="1"/>
  <c r="E133" i="20"/>
  <c r="M133" i="20" s="1"/>
  <c r="D22" i="20"/>
  <c r="M132" i="20"/>
  <c r="K132" i="20"/>
  <c r="K133" i="20"/>
  <c r="L132" i="20"/>
  <c r="L133" i="20"/>
  <c r="F132" i="20"/>
  <c r="N132" i="20" s="1"/>
  <c r="C49" i="20"/>
  <c r="K129" i="20"/>
  <c r="K142" i="20"/>
  <c r="E168" i="20"/>
  <c r="E15" i="20"/>
  <c r="L129" i="20"/>
  <c r="M142" i="20"/>
  <c r="D48" i="20"/>
  <c r="C91" i="20"/>
  <c r="M126" i="20"/>
  <c r="E21" i="20"/>
  <c r="N129" i="20"/>
  <c r="E169" i="20"/>
  <c r="L142" i="20"/>
  <c r="K126" i="20"/>
  <c r="L126" i="20"/>
  <c r="E158" i="20" l="1"/>
  <c r="K147" i="20"/>
  <c r="E18" i="20"/>
  <c r="N147" i="20"/>
  <c r="E22" i="20"/>
  <c r="E167" i="20"/>
  <c r="E49" i="20"/>
  <c r="E48" i="20"/>
  <c r="E91" i="20"/>
  <c r="E212" i="19" l="1"/>
  <c r="E211" i="19"/>
  <c r="E210" i="19"/>
  <c r="E196" i="19"/>
  <c r="E182" i="19"/>
  <c r="E179" i="19"/>
  <c r="M145" i="19"/>
  <c r="L145" i="19"/>
  <c r="M144" i="19"/>
  <c r="L144" i="19"/>
  <c r="L143" i="19"/>
  <c r="J148" i="19"/>
  <c r="I148" i="19"/>
  <c r="G148" i="19"/>
  <c r="M142" i="19"/>
  <c r="D148" i="19"/>
  <c r="J147" i="19"/>
  <c r="I147" i="19"/>
  <c r="G147" i="19"/>
  <c r="M141" i="19"/>
  <c r="D147" i="19"/>
  <c r="C147" i="19"/>
  <c r="M130" i="19"/>
  <c r="L130" i="19"/>
  <c r="I133" i="19"/>
  <c r="H133" i="19"/>
  <c r="F133" i="19"/>
  <c r="E133" i="19"/>
  <c r="D133" i="19"/>
  <c r="C133" i="19"/>
  <c r="N128" i="19"/>
  <c r="M128" i="19"/>
  <c r="L128" i="19"/>
  <c r="K128" i="19"/>
  <c r="N127" i="19"/>
  <c r="M127" i="19"/>
  <c r="L127" i="19"/>
  <c r="J132" i="19"/>
  <c r="I132" i="19"/>
  <c r="H132" i="19"/>
  <c r="E132" i="19"/>
  <c r="D132" i="19"/>
  <c r="E74" i="19"/>
  <c r="E46" i="19"/>
  <c r="E205" i="19"/>
  <c r="H148" i="19"/>
  <c r="H147" i="19"/>
  <c r="B11" i="19"/>
  <c r="K130" i="19" l="1"/>
  <c r="E75" i="19"/>
  <c r="N130" i="19"/>
  <c r="E32" i="19"/>
  <c r="E157" i="19"/>
  <c r="E68" i="19"/>
  <c r="E72" i="19"/>
  <c r="E112" i="19"/>
  <c r="E177" i="19"/>
  <c r="J133" i="19"/>
  <c r="N133" i="19" s="1"/>
  <c r="G133" i="19"/>
  <c r="K133" i="19" s="1"/>
  <c r="E208" i="19"/>
  <c r="E34" i="19"/>
  <c r="E70" i="19"/>
  <c r="E90" i="19"/>
  <c r="E16" i="19"/>
  <c r="E111" i="19"/>
  <c r="E206" i="19"/>
  <c r="E221" i="19"/>
  <c r="G132" i="19"/>
  <c r="L131" i="19"/>
  <c r="E178" i="19"/>
  <c r="E207" i="19"/>
  <c r="E198" i="19"/>
  <c r="E195" i="19"/>
  <c r="E164" i="19"/>
  <c r="K145" i="19"/>
  <c r="D158" i="19"/>
  <c r="E180" i="19"/>
  <c r="N141" i="19"/>
  <c r="N145" i="19"/>
  <c r="M131" i="19"/>
  <c r="E14" i="19"/>
  <c r="E19" i="19"/>
  <c r="E43" i="19"/>
  <c r="E89" i="19"/>
  <c r="K144" i="19"/>
  <c r="C158" i="19"/>
  <c r="E168" i="19"/>
  <c r="E197" i="19"/>
  <c r="E219" i="19"/>
  <c r="C22" i="19"/>
  <c r="E35" i="19"/>
  <c r="E71" i="19"/>
  <c r="E156" i="19"/>
  <c r="E183" i="19"/>
  <c r="E220" i="19"/>
  <c r="D22" i="19"/>
  <c r="N126" i="19"/>
  <c r="N131" i="19"/>
  <c r="N142" i="19"/>
  <c r="N143" i="19"/>
  <c r="N144" i="19"/>
  <c r="D48" i="19"/>
  <c r="L141" i="19"/>
  <c r="C49" i="19"/>
  <c r="C48" i="19"/>
  <c r="C91" i="19"/>
  <c r="K129" i="19"/>
  <c r="C132" i="19"/>
  <c r="M126" i="19"/>
  <c r="D49" i="19"/>
  <c r="L148" i="19"/>
  <c r="E181" i="19"/>
  <c r="E110" i="19"/>
  <c r="K131" i="19"/>
  <c r="E88" i="19"/>
  <c r="E169" i="19"/>
  <c r="K143" i="19"/>
  <c r="F148" i="19"/>
  <c r="N148" i="19" s="1"/>
  <c r="M143" i="19"/>
  <c r="E148" i="19"/>
  <c r="M148" i="19" s="1"/>
  <c r="E20" i="19"/>
  <c r="E33" i="19"/>
  <c r="E69" i="19"/>
  <c r="E73" i="19"/>
  <c r="E176" i="19"/>
  <c r="C148" i="19"/>
  <c r="K148" i="19" s="1"/>
  <c r="K141" i="19"/>
  <c r="K127" i="19"/>
  <c r="L132" i="19"/>
  <c r="M132" i="19"/>
  <c r="E44" i="19"/>
  <c r="K147" i="19"/>
  <c r="L133" i="19"/>
  <c r="L147" i="19"/>
  <c r="M133" i="19"/>
  <c r="K142" i="19"/>
  <c r="E15" i="19"/>
  <c r="E45" i="19"/>
  <c r="L129" i="19"/>
  <c r="L142" i="19"/>
  <c r="E165" i="19"/>
  <c r="M129" i="19"/>
  <c r="E147" i="19"/>
  <c r="M147" i="19" s="1"/>
  <c r="E155" i="19"/>
  <c r="E17" i="19"/>
  <c r="F132" i="19"/>
  <c r="N132" i="19" s="1"/>
  <c r="N129" i="19"/>
  <c r="F147" i="19"/>
  <c r="N147" i="19" s="1"/>
  <c r="D91" i="19"/>
  <c r="E21" i="19"/>
  <c r="K126" i="19"/>
  <c r="E166" i="19"/>
  <c r="E42" i="19"/>
  <c r="L126" i="19"/>
  <c r="E158" i="19" l="1"/>
  <c r="K132" i="19"/>
  <c r="E22" i="19"/>
  <c r="E49" i="19"/>
  <c r="E48" i="19"/>
  <c r="E18" i="19"/>
  <c r="E91" i="19"/>
  <c r="E167" i="19"/>
  <c r="E212" i="18" l="1"/>
  <c r="E210" i="18"/>
  <c r="E196" i="18"/>
  <c r="L145" i="18"/>
  <c r="L144" i="18"/>
  <c r="L143" i="18"/>
  <c r="J148" i="18"/>
  <c r="I148" i="18"/>
  <c r="F148" i="18"/>
  <c r="D148" i="18"/>
  <c r="C148" i="18"/>
  <c r="J147" i="18"/>
  <c r="H147" i="18"/>
  <c r="L141" i="18"/>
  <c r="M130" i="18"/>
  <c r="I133" i="18"/>
  <c r="H133" i="18"/>
  <c r="E133" i="18"/>
  <c r="D133" i="18"/>
  <c r="M128" i="18"/>
  <c r="L128" i="18"/>
  <c r="M127" i="18"/>
  <c r="C132" i="18"/>
  <c r="E74" i="18"/>
  <c r="E205" i="18"/>
  <c r="H148" i="18"/>
  <c r="F147" i="18"/>
  <c r="B11" i="18"/>
  <c r="B11" i="1"/>
  <c r="B11" i="6"/>
  <c r="B11" i="7"/>
  <c r="B11" i="8"/>
  <c r="B11" i="9"/>
  <c r="B11" i="10"/>
  <c r="B11" i="16"/>
  <c r="B11" i="12"/>
  <c r="B11" i="13"/>
  <c r="B11" i="14"/>
  <c r="B11" i="15"/>
  <c r="B11" i="17"/>
  <c r="N128" i="18" l="1"/>
  <c r="L130" i="18"/>
  <c r="E177" i="18"/>
  <c r="E181" i="18"/>
  <c r="E176" i="18"/>
  <c r="E211" i="18"/>
  <c r="K128" i="18"/>
  <c r="E195" i="18"/>
  <c r="E206" i="18"/>
  <c r="E179" i="18"/>
  <c r="E183" i="18"/>
  <c r="E68" i="18"/>
  <c r="E72" i="18"/>
  <c r="E112" i="18"/>
  <c r="N131" i="18"/>
  <c r="E70" i="18"/>
  <c r="E90" i="18"/>
  <c r="E110" i="18"/>
  <c r="J132" i="18"/>
  <c r="L127" i="18"/>
  <c r="E182" i="18"/>
  <c r="E207" i="18"/>
  <c r="C158" i="17"/>
  <c r="E164" i="18"/>
  <c r="D158" i="18"/>
  <c r="C133" i="18"/>
  <c r="F133" i="18"/>
  <c r="E14" i="18"/>
  <c r="E33" i="18"/>
  <c r="E43" i="18"/>
  <c r="K127" i="18"/>
  <c r="K130" i="18"/>
  <c r="K131" i="18"/>
  <c r="K141" i="18"/>
  <c r="K143" i="18"/>
  <c r="K144" i="18"/>
  <c r="K145" i="18"/>
  <c r="C158" i="18"/>
  <c r="E165" i="18"/>
  <c r="D158" i="17"/>
  <c r="E198" i="18"/>
  <c r="E220" i="18"/>
  <c r="D22" i="18"/>
  <c r="M143" i="18"/>
  <c r="M126" i="18"/>
  <c r="M131" i="18"/>
  <c r="M141" i="18"/>
  <c r="I147" i="18"/>
  <c r="J133" i="18"/>
  <c r="D132" i="18"/>
  <c r="E35" i="18"/>
  <c r="E45" i="18"/>
  <c r="E148" i="18"/>
  <c r="M148" i="18" s="1"/>
  <c r="L142" i="18"/>
  <c r="E44" i="18"/>
  <c r="E69" i="18"/>
  <c r="E73" i="18"/>
  <c r="D91" i="18"/>
  <c r="L131" i="18"/>
  <c r="E178" i="18"/>
  <c r="E219" i="18"/>
  <c r="I132" i="18"/>
  <c r="N126" i="18"/>
  <c r="N127" i="18"/>
  <c r="N130" i="18"/>
  <c r="N143" i="18"/>
  <c r="N144" i="18"/>
  <c r="N145" i="18"/>
  <c r="E156" i="18"/>
  <c r="E19" i="18"/>
  <c r="E32" i="18"/>
  <c r="E46" i="18"/>
  <c r="E71" i="18"/>
  <c r="E75" i="18"/>
  <c r="E111" i="18"/>
  <c r="G133" i="18"/>
  <c r="E157" i="18"/>
  <c r="E180" i="18"/>
  <c r="E221" i="18"/>
  <c r="E15" i="18"/>
  <c r="E155" i="18"/>
  <c r="E166" i="18"/>
  <c r="M144" i="18"/>
  <c r="M145" i="18"/>
  <c r="E197" i="18"/>
  <c r="E208" i="18"/>
  <c r="L133" i="18"/>
  <c r="N142" i="18"/>
  <c r="H132" i="18"/>
  <c r="G147" i="18"/>
  <c r="E168" i="18"/>
  <c r="E20" i="18"/>
  <c r="D48" i="18"/>
  <c r="E16" i="18"/>
  <c r="E34" i="18"/>
  <c r="C91" i="18"/>
  <c r="G148" i="18"/>
  <c r="K148" i="18" s="1"/>
  <c r="N147" i="18"/>
  <c r="M142" i="18"/>
  <c r="C147" i="18"/>
  <c r="M133" i="18"/>
  <c r="G132" i="18"/>
  <c r="K132" i="18" s="1"/>
  <c r="E89" i="18"/>
  <c r="D49" i="18"/>
  <c r="C48" i="18"/>
  <c r="L148" i="18"/>
  <c r="N148" i="18"/>
  <c r="E17" i="18"/>
  <c r="E88" i="18"/>
  <c r="F132" i="18"/>
  <c r="N141" i="18"/>
  <c r="E42" i="18"/>
  <c r="C49" i="18"/>
  <c r="K129" i="18"/>
  <c r="K142" i="18"/>
  <c r="L129" i="18"/>
  <c r="D147" i="18"/>
  <c r="L147" i="18" s="1"/>
  <c r="E132" i="18"/>
  <c r="M129" i="18"/>
  <c r="E147" i="18"/>
  <c r="E21" i="18"/>
  <c r="N129" i="18"/>
  <c r="E169" i="18"/>
  <c r="C22" i="18"/>
  <c r="K126" i="18"/>
  <c r="L126" i="18"/>
  <c r="E221" i="17"/>
  <c r="E211" i="17"/>
  <c r="E210" i="17"/>
  <c r="E208" i="17"/>
  <c r="E207" i="17"/>
  <c r="E206" i="17"/>
  <c r="E205" i="17"/>
  <c r="E198" i="17"/>
  <c r="E197" i="17"/>
  <c r="E195" i="17"/>
  <c r="E182" i="17"/>
  <c r="E180" i="17"/>
  <c r="E179" i="17"/>
  <c r="E178" i="17"/>
  <c r="E177" i="17"/>
  <c r="E176" i="17"/>
  <c r="E166" i="17"/>
  <c r="E165" i="17"/>
  <c r="E157" i="17"/>
  <c r="E156" i="17"/>
  <c r="E155" i="17"/>
  <c r="I147" i="17"/>
  <c r="N145" i="17"/>
  <c r="M145" i="17"/>
  <c r="L145" i="17"/>
  <c r="K145" i="17"/>
  <c r="N144" i="17"/>
  <c r="L144" i="17"/>
  <c r="K144" i="17"/>
  <c r="N143" i="17"/>
  <c r="M143" i="17"/>
  <c r="L143" i="17"/>
  <c r="K143" i="17"/>
  <c r="I148" i="17"/>
  <c r="H148" i="17"/>
  <c r="N142" i="17"/>
  <c r="M142" i="17"/>
  <c r="D148" i="17"/>
  <c r="C148" i="17"/>
  <c r="J147" i="17"/>
  <c r="H147" i="17"/>
  <c r="G147" i="17"/>
  <c r="F147" i="17"/>
  <c r="E147" i="17"/>
  <c r="L141" i="17"/>
  <c r="K141" i="17"/>
  <c r="N131" i="17"/>
  <c r="M131" i="17"/>
  <c r="L131" i="17"/>
  <c r="K131" i="17"/>
  <c r="N130" i="17"/>
  <c r="M130" i="17"/>
  <c r="L130" i="17"/>
  <c r="K130" i="17"/>
  <c r="J133" i="17"/>
  <c r="I133" i="17"/>
  <c r="H133" i="17"/>
  <c r="G133" i="17"/>
  <c r="F133" i="17"/>
  <c r="E133" i="17"/>
  <c r="D133" i="17"/>
  <c r="C133" i="17"/>
  <c r="N128" i="17"/>
  <c r="M128" i="17"/>
  <c r="L128" i="17"/>
  <c r="K128" i="17"/>
  <c r="N127" i="17"/>
  <c r="M127" i="17"/>
  <c r="L127" i="17"/>
  <c r="K127" i="17"/>
  <c r="J132" i="17"/>
  <c r="I132" i="17"/>
  <c r="H132" i="17"/>
  <c r="G132" i="17"/>
  <c r="F132" i="17"/>
  <c r="M126" i="17"/>
  <c r="D132" i="17"/>
  <c r="C132" i="17"/>
  <c r="E112" i="17"/>
  <c r="E110" i="17"/>
  <c r="E90" i="17"/>
  <c r="E75" i="17"/>
  <c r="E74" i="17"/>
  <c r="E71" i="17"/>
  <c r="E70" i="17"/>
  <c r="E68" i="17"/>
  <c r="E44" i="17"/>
  <c r="E35" i="17"/>
  <c r="E33" i="17"/>
  <c r="D22" i="17"/>
  <c r="E22" i="18" l="1"/>
  <c r="E158" i="18"/>
  <c r="E158" i="17"/>
  <c r="N132" i="18"/>
  <c r="N133" i="18"/>
  <c r="K133" i="18"/>
  <c r="E18" i="18"/>
  <c r="M147" i="18"/>
  <c r="L132" i="18"/>
  <c r="E167" i="18"/>
  <c r="K147" i="18"/>
  <c r="M132" i="18"/>
  <c r="E91" i="18"/>
  <c r="E48" i="18"/>
  <c r="E49" i="18"/>
  <c r="L148" i="17"/>
  <c r="M133" i="17"/>
  <c r="L133" i="17"/>
  <c r="L132" i="17"/>
  <c r="N132" i="17"/>
  <c r="N133" i="17"/>
  <c r="N147" i="17"/>
  <c r="M144" i="17"/>
  <c r="F148" i="17"/>
  <c r="C91" i="17"/>
  <c r="E14" i="17"/>
  <c r="C48" i="17"/>
  <c r="G148" i="17"/>
  <c r="K148" i="17" s="1"/>
  <c r="E164" i="17"/>
  <c r="E220" i="17"/>
  <c r="E34" i="17"/>
  <c r="D91" i="17"/>
  <c r="M147" i="17"/>
  <c r="E167" i="17"/>
  <c r="D48" i="17"/>
  <c r="E69" i="17"/>
  <c r="E73" i="17"/>
  <c r="E89" i="17"/>
  <c r="E196" i="17"/>
  <c r="C147" i="17"/>
  <c r="K147" i="17" s="1"/>
  <c r="E219" i="17"/>
  <c r="E19" i="17"/>
  <c r="E32" i="17"/>
  <c r="E45" i="17"/>
  <c r="E111" i="17"/>
  <c r="E181" i="17"/>
  <c r="D49" i="17"/>
  <c r="E15" i="17"/>
  <c r="E20" i="17"/>
  <c r="E46" i="17"/>
  <c r="E148" i="17"/>
  <c r="M148" i="17" s="1"/>
  <c r="E72" i="17"/>
  <c r="E16" i="17"/>
  <c r="C22" i="17"/>
  <c r="E22" i="17" s="1"/>
  <c r="E43" i="17"/>
  <c r="K132" i="17"/>
  <c r="K133" i="17"/>
  <c r="N129" i="17"/>
  <c r="J148" i="17"/>
  <c r="E183" i="17"/>
  <c r="E212" i="17"/>
  <c r="E132" i="17"/>
  <c r="M132" i="17" s="1"/>
  <c r="E17" i="17"/>
  <c r="E88" i="17"/>
  <c r="E42" i="17"/>
  <c r="C49" i="17"/>
  <c r="K129" i="17"/>
  <c r="K142" i="17"/>
  <c r="E168" i="17"/>
  <c r="L129" i="17"/>
  <c r="L142" i="17"/>
  <c r="D147" i="17"/>
  <c r="L147" i="17" s="1"/>
  <c r="M141" i="17"/>
  <c r="N126" i="17"/>
  <c r="M129" i="17"/>
  <c r="E169" i="17"/>
  <c r="E21" i="17"/>
  <c r="K126" i="17"/>
  <c r="N141" i="17"/>
  <c r="L126" i="17"/>
  <c r="E48" i="17" l="1"/>
  <c r="E18" i="17"/>
  <c r="E91" i="17"/>
  <c r="N148" i="17"/>
  <c r="E49" i="17"/>
  <c r="E211" i="16" l="1"/>
  <c r="E182" i="16"/>
  <c r="E157" i="16"/>
  <c r="M145" i="16"/>
  <c r="L145" i="16"/>
  <c r="L144" i="16"/>
  <c r="L143" i="16"/>
  <c r="J148" i="16"/>
  <c r="I148" i="16"/>
  <c r="G148" i="16"/>
  <c r="M142" i="16"/>
  <c r="D148" i="16"/>
  <c r="J147" i="16"/>
  <c r="I147" i="16"/>
  <c r="E147" i="16"/>
  <c r="D147" i="16"/>
  <c r="M130" i="16"/>
  <c r="L130" i="16"/>
  <c r="J133" i="16"/>
  <c r="I133" i="16"/>
  <c r="H133" i="16"/>
  <c r="G133" i="16"/>
  <c r="E133" i="16"/>
  <c r="D133" i="16"/>
  <c r="N128" i="16"/>
  <c r="M128" i="16"/>
  <c r="L128" i="16"/>
  <c r="K128" i="16"/>
  <c r="M127" i="16"/>
  <c r="L127" i="16"/>
  <c r="I132" i="16"/>
  <c r="H132" i="16"/>
  <c r="G132" i="16"/>
  <c r="E132" i="16"/>
  <c r="E33" i="16"/>
  <c r="E205" i="16"/>
  <c r="H147" i="16"/>
  <c r="H148" i="16"/>
  <c r="E182" i="15"/>
  <c r="E178" i="15"/>
  <c r="N145" i="15"/>
  <c r="M145" i="15"/>
  <c r="L144" i="15"/>
  <c r="M143" i="15"/>
  <c r="L143" i="15"/>
  <c r="J148" i="15"/>
  <c r="I148" i="15"/>
  <c r="H148" i="15"/>
  <c r="F148" i="15"/>
  <c r="E148" i="15"/>
  <c r="C148" i="15"/>
  <c r="J147" i="15"/>
  <c r="I147" i="15"/>
  <c r="H147" i="15"/>
  <c r="G147" i="15"/>
  <c r="F147" i="15"/>
  <c r="E147" i="15"/>
  <c r="L141" i="15"/>
  <c r="M131" i="15"/>
  <c r="L131" i="15"/>
  <c r="N130" i="15"/>
  <c r="M130" i="15"/>
  <c r="L130" i="15"/>
  <c r="K130" i="15"/>
  <c r="I133" i="15"/>
  <c r="E133" i="15"/>
  <c r="N128" i="15"/>
  <c r="M128" i="15"/>
  <c r="N127" i="15"/>
  <c r="M127" i="15"/>
  <c r="L127" i="15"/>
  <c r="K127" i="15"/>
  <c r="J132" i="15"/>
  <c r="I132" i="15"/>
  <c r="H132" i="15"/>
  <c r="F132" i="15"/>
  <c r="M126" i="15"/>
  <c r="D132" i="15"/>
  <c r="C132" i="15"/>
  <c r="E74" i="15"/>
  <c r="E205" i="15"/>
  <c r="E212" i="14"/>
  <c r="E211" i="14"/>
  <c r="E210" i="14"/>
  <c r="E196" i="14"/>
  <c r="M145" i="14"/>
  <c r="L145" i="14"/>
  <c r="L144" i="14"/>
  <c r="J148" i="14"/>
  <c r="I148" i="14"/>
  <c r="H148" i="14"/>
  <c r="E148" i="14"/>
  <c r="D148" i="14"/>
  <c r="C148" i="14"/>
  <c r="J147" i="14"/>
  <c r="I147" i="14"/>
  <c r="H147" i="14"/>
  <c r="F147" i="14"/>
  <c r="E147" i="14"/>
  <c r="D147" i="14"/>
  <c r="M130" i="14"/>
  <c r="L130" i="14"/>
  <c r="H133" i="14"/>
  <c r="M129" i="14"/>
  <c r="L129" i="14"/>
  <c r="N128" i="14"/>
  <c r="M128" i="14"/>
  <c r="L128" i="14"/>
  <c r="K128" i="14"/>
  <c r="M127" i="14"/>
  <c r="E132" i="14"/>
  <c r="E74" i="14"/>
  <c r="E205" i="14"/>
  <c r="E157" i="9"/>
  <c r="E157" i="7"/>
  <c r="E157" i="10" l="1"/>
  <c r="G132" i="15"/>
  <c r="K132" i="15" s="1"/>
  <c r="E157" i="15"/>
  <c r="E211" i="15"/>
  <c r="E157" i="8"/>
  <c r="E196" i="16"/>
  <c r="E212" i="16"/>
  <c r="N131" i="15"/>
  <c r="E210" i="16"/>
  <c r="E75" i="15"/>
  <c r="E181" i="16"/>
  <c r="E177" i="15"/>
  <c r="M131" i="16"/>
  <c r="E74" i="16"/>
  <c r="H132" i="14"/>
  <c r="L126" i="16"/>
  <c r="E156" i="15"/>
  <c r="E156" i="8"/>
  <c r="E198" i="15"/>
  <c r="E206" i="16"/>
  <c r="E176" i="15"/>
  <c r="J132" i="14"/>
  <c r="I132" i="14"/>
  <c r="M132" i="14" s="1"/>
  <c r="E157" i="12"/>
  <c r="E207" i="15"/>
  <c r="J132" i="16"/>
  <c r="L127" i="14"/>
  <c r="E178" i="16"/>
  <c r="E179" i="14"/>
  <c r="E208" i="15"/>
  <c r="E112" i="16"/>
  <c r="E207" i="16"/>
  <c r="E206" i="15"/>
  <c r="E195" i="15"/>
  <c r="E179" i="15"/>
  <c r="E179" i="16"/>
  <c r="L131" i="16"/>
  <c r="D158" i="16"/>
  <c r="K141" i="15"/>
  <c r="K145" i="15"/>
  <c r="L142" i="15"/>
  <c r="L145" i="15"/>
  <c r="C158" i="7"/>
  <c r="C158" i="12"/>
  <c r="D158" i="10"/>
  <c r="D158" i="6"/>
  <c r="C133" i="16"/>
  <c r="K133" i="16" s="1"/>
  <c r="K130" i="16"/>
  <c r="N129" i="16"/>
  <c r="N130" i="16"/>
  <c r="H133" i="15"/>
  <c r="K128" i="15"/>
  <c r="K131" i="15"/>
  <c r="F133" i="15"/>
  <c r="N130" i="14"/>
  <c r="G133" i="15"/>
  <c r="K127" i="16"/>
  <c r="I133" i="14"/>
  <c r="J133" i="15"/>
  <c r="J133" i="14"/>
  <c r="C133" i="15"/>
  <c r="K130" i="14"/>
  <c r="L128" i="15"/>
  <c r="D133" i="15"/>
  <c r="E75" i="16"/>
  <c r="D158" i="7"/>
  <c r="D158" i="12"/>
  <c r="C158" i="6"/>
  <c r="C158" i="10"/>
  <c r="E158" i="10" s="1"/>
  <c r="E156" i="12"/>
  <c r="E157" i="13"/>
  <c r="E70" i="16"/>
  <c r="E90" i="16"/>
  <c r="C158" i="16"/>
  <c r="F132" i="14"/>
  <c r="N132" i="14" s="1"/>
  <c r="C158" i="9"/>
  <c r="C158" i="15"/>
  <c r="D158" i="9"/>
  <c r="C158" i="14"/>
  <c r="D158" i="15"/>
  <c r="C158" i="13"/>
  <c r="D158" i="14"/>
  <c r="C158" i="8"/>
  <c r="D158" i="8"/>
  <c r="D158" i="13"/>
  <c r="E112" i="14"/>
  <c r="E15" i="14"/>
  <c r="E20" i="14"/>
  <c r="E33" i="14"/>
  <c r="E43" i="14"/>
  <c r="E73" i="14"/>
  <c r="E89" i="14"/>
  <c r="E165" i="14"/>
  <c r="G148" i="15"/>
  <c r="K148" i="15" s="1"/>
  <c r="M143" i="16"/>
  <c r="M144" i="16"/>
  <c r="E164" i="15"/>
  <c r="N143" i="16"/>
  <c r="L141" i="14"/>
  <c r="E16" i="14"/>
  <c r="E34" i="14"/>
  <c r="E90" i="14"/>
  <c r="E198" i="14"/>
  <c r="E220" i="14"/>
  <c r="E155" i="12"/>
  <c r="E42" i="16"/>
  <c r="E111" i="16"/>
  <c r="E176" i="16"/>
  <c r="E180" i="16"/>
  <c r="E195" i="16"/>
  <c r="D22" i="14"/>
  <c r="E90" i="15"/>
  <c r="E14" i="14"/>
  <c r="E19" i="14"/>
  <c r="E32" i="14"/>
  <c r="E46" i="14"/>
  <c r="E68" i="14"/>
  <c r="E72" i="14"/>
  <c r="E164" i="14"/>
  <c r="E207" i="14"/>
  <c r="D49" i="14"/>
  <c r="K144" i="14"/>
  <c r="M144" i="15"/>
  <c r="D48" i="16"/>
  <c r="E221" i="16"/>
  <c r="E15" i="16"/>
  <c r="E43" i="16"/>
  <c r="E89" i="16"/>
  <c r="E157" i="6"/>
  <c r="E155" i="8"/>
  <c r="E176" i="14"/>
  <c r="E221" i="14"/>
  <c r="D22" i="15"/>
  <c r="E35" i="16"/>
  <c r="E45" i="16"/>
  <c r="E71" i="16"/>
  <c r="K126" i="16"/>
  <c r="K131" i="16"/>
  <c r="K141" i="16"/>
  <c r="K142" i="16"/>
  <c r="K143" i="16"/>
  <c r="K144" i="16"/>
  <c r="K145" i="16"/>
  <c r="E165" i="16"/>
  <c r="E197" i="16"/>
  <c r="E208" i="16"/>
  <c r="E43" i="15"/>
  <c r="E197" i="15"/>
  <c r="E219" i="15"/>
  <c r="E181" i="14"/>
  <c r="E219" i="14"/>
  <c r="E110" i="14"/>
  <c r="E156" i="14"/>
  <c r="E166" i="14"/>
  <c r="E16" i="15"/>
  <c r="M147" i="15"/>
  <c r="M148" i="15"/>
  <c r="E183" i="15"/>
  <c r="E220" i="15"/>
  <c r="E182" i="14"/>
  <c r="N144" i="15"/>
  <c r="L131" i="14"/>
  <c r="L143" i="14"/>
  <c r="E35" i="15"/>
  <c r="E17" i="15"/>
  <c r="E45" i="15"/>
  <c r="E71" i="15"/>
  <c r="E111" i="15"/>
  <c r="E180" i="15"/>
  <c r="E221" i="15"/>
  <c r="E46" i="16"/>
  <c r="E183" i="16"/>
  <c r="E198" i="16"/>
  <c r="N143" i="15"/>
  <c r="C48" i="14"/>
  <c r="M144" i="14"/>
  <c r="M131" i="14"/>
  <c r="M143" i="14"/>
  <c r="D91" i="14"/>
  <c r="E32" i="15"/>
  <c r="E14" i="15"/>
  <c r="E19" i="15"/>
  <c r="E46" i="15"/>
  <c r="E68" i="15"/>
  <c r="E72" i="15"/>
  <c r="N148" i="15"/>
  <c r="E16" i="16"/>
  <c r="E156" i="6"/>
  <c r="D48" i="14"/>
  <c r="N142" i="15"/>
  <c r="E20" i="15"/>
  <c r="E112" i="15"/>
  <c r="E181" i="15"/>
  <c r="E212" i="15"/>
  <c r="E166" i="16"/>
  <c r="C22" i="16"/>
  <c r="E68" i="16"/>
  <c r="E72" i="16"/>
  <c r="E88" i="16"/>
  <c r="E220" i="16"/>
  <c r="C132" i="14"/>
  <c r="M147" i="14"/>
  <c r="E70" i="14"/>
  <c r="E166" i="15"/>
  <c r="E34" i="16"/>
  <c r="E156" i="10"/>
  <c r="N127" i="14"/>
  <c r="N144" i="14"/>
  <c r="N145" i="14"/>
  <c r="E33" i="15"/>
  <c r="E69" i="15"/>
  <c r="E73" i="15"/>
  <c r="K143" i="15"/>
  <c r="K144" i="15"/>
  <c r="C49" i="16"/>
  <c r="E44" i="16"/>
  <c r="N131" i="14"/>
  <c r="N142" i="14"/>
  <c r="N143" i="14"/>
  <c r="M142" i="14"/>
  <c r="E35" i="14"/>
  <c r="E45" i="14"/>
  <c r="E71" i="14"/>
  <c r="E75" i="14"/>
  <c r="E111" i="14"/>
  <c r="K142" i="14"/>
  <c r="G148" i="14"/>
  <c r="K148" i="14" s="1"/>
  <c r="E168" i="14"/>
  <c r="E34" i="15"/>
  <c r="D49" i="15"/>
  <c r="E70" i="15"/>
  <c r="E180" i="14"/>
  <c r="E177" i="16"/>
  <c r="M141" i="16"/>
  <c r="D49" i="16"/>
  <c r="E155" i="6"/>
  <c r="E156" i="7"/>
  <c r="E155" i="10"/>
  <c r="E195" i="14"/>
  <c r="E206" i="14"/>
  <c r="E110" i="15"/>
  <c r="N147" i="15"/>
  <c r="E14" i="16"/>
  <c r="E32" i="16"/>
  <c r="L133" i="16"/>
  <c r="L147" i="16"/>
  <c r="E219" i="16"/>
  <c r="E169" i="14"/>
  <c r="E69" i="14"/>
  <c r="K127" i="14"/>
  <c r="K131" i="14"/>
  <c r="K141" i="14"/>
  <c r="K143" i="14"/>
  <c r="K145" i="14"/>
  <c r="E210" i="15"/>
  <c r="D91" i="16"/>
  <c r="E110" i="16"/>
  <c r="F132" i="16"/>
  <c r="N131" i="16"/>
  <c r="N141" i="16"/>
  <c r="N142" i="16"/>
  <c r="F147" i="16"/>
  <c r="N147" i="16" s="1"/>
  <c r="N144" i="16"/>
  <c r="N145" i="16"/>
  <c r="N147" i="14"/>
  <c r="E165" i="15"/>
  <c r="E44" i="15"/>
  <c r="E196" i="15"/>
  <c r="D148" i="15"/>
  <c r="L148" i="15" s="1"/>
  <c r="C91" i="14"/>
  <c r="E156" i="13"/>
  <c r="C22" i="14"/>
  <c r="C49" i="14"/>
  <c r="D132" i="14"/>
  <c r="E177" i="14"/>
  <c r="C147" i="15"/>
  <c r="K147" i="15" s="1"/>
  <c r="C48" i="15"/>
  <c r="E88" i="15"/>
  <c r="E20" i="16"/>
  <c r="G147" i="16"/>
  <c r="G147" i="14"/>
  <c r="E156" i="9"/>
  <c r="E178" i="14"/>
  <c r="E197" i="14"/>
  <c r="E208" i="14"/>
  <c r="N141" i="15"/>
  <c r="E15" i="15"/>
  <c r="D48" i="15"/>
  <c r="E89" i="15"/>
  <c r="E183" i="14"/>
  <c r="E21" i="16"/>
  <c r="E69" i="16"/>
  <c r="E73" i="16"/>
  <c r="E155" i="16"/>
  <c r="L142" i="16"/>
  <c r="C148" i="16"/>
  <c r="K148" i="16" s="1"/>
  <c r="M147" i="16"/>
  <c r="N127" i="16"/>
  <c r="C48" i="16"/>
  <c r="M132" i="16"/>
  <c r="M133" i="16"/>
  <c r="L148" i="16"/>
  <c r="C132" i="16"/>
  <c r="K132" i="16" s="1"/>
  <c r="C91" i="16"/>
  <c r="M126" i="16"/>
  <c r="E148" i="16"/>
  <c r="M148" i="16" s="1"/>
  <c r="E164" i="16"/>
  <c r="M129" i="16"/>
  <c r="E19" i="16"/>
  <c r="D132" i="16"/>
  <c r="L132" i="16" s="1"/>
  <c r="E156" i="16"/>
  <c r="E17" i="16"/>
  <c r="N126" i="16"/>
  <c r="F148" i="16"/>
  <c r="N148" i="16" s="1"/>
  <c r="F133" i="16"/>
  <c r="N133" i="16" s="1"/>
  <c r="D22" i="16"/>
  <c r="L141" i="16"/>
  <c r="K129" i="16"/>
  <c r="C147" i="16"/>
  <c r="E169" i="16"/>
  <c r="L129" i="16"/>
  <c r="E155" i="15"/>
  <c r="M133" i="15"/>
  <c r="L132" i="15"/>
  <c r="C91" i="15"/>
  <c r="N132" i="15"/>
  <c r="E42" i="15"/>
  <c r="C49" i="15"/>
  <c r="K129" i="15"/>
  <c r="K142" i="15"/>
  <c r="E168" i="15"/>
  <c r="L129" i="15"/>
  <c r="D147" i="15"/>
  <c r="L147" i="15" s="1"/>
  <c r="E132" i="15"/>
  <c r="M132" i="15" s="1"/>
  <c r="M142" i="15"/>
  <c r="N129" i="15"/>
  <c r="E169" i="15"/>
  <c r="M141" i="15"/>
  <c r="D91" i="15"/>
  <c r="M129" i="15"/>
  <c r="C22" i="15"/>
  <c r="K126" i="15"/>
  <c r="N126" i="15"/>
  <c r="E21" i="15"/>
  <c r="L126" i="15"/>
  <c r="M148" i="14"/>
  <c r="F148" i="14"/>
  <c r="N148" i="14" s="1"/>
  <c r="L148" i="14"/>
  <c r="L147" i="14"/>
  <c r="C133" i="14"/>
  <c r="F133" i="14"/>
  <c r="G133" i="14"/>
  <c r="G132" i="14"/>
  <c r="E44" i="14"/>
  <c r="M126" i="14"/>
  <c r="M141" i="14"/>
  <c r="E17" i="14"/>
  <c r="E88" i="14"/>
  <c r="N126" i="14"/>
  <c r="N141" i="14"/>
  <c r="E42" i="14"/>
  <c r="K129" i="14"/>
  <c r="C147" i="14"/>
  <c r="E157" i="14"/>
  <c r="D133" i="14"/>
  <c r="L133" i="14" s="1"/>
  <c r="E133" i="14"/>
  <c r="N129" i="14"/>
  <c r="E155" i="14"/>
  <c r="E21" i="14"/>
  <c r="K126" i="14"/>
  <c r="L142" i="14"/>
  <c r="L126" i="14"/>
  <c r="E155" i="13"/>
  <c r="E155" i="9"/>
  <c r="E155" i="7"/>
  <c r="E157" i="1"/>
  <c r="E212" i="13"/>
  <c r="E211" i="13"/>
  <c r="E210" i="13"/>
  <c r="E196" i="13"/>
  <c r="M145" i="13"/>
  <c r="L145" i="13"/>
  <c r="L144" i="13"/>
  <c r="L143" i="13"/>
  <c r="J148" i="13"/>
  <c r="I148" i="13"/>
  <c r="H148" i="13"/>
  <c r="G148" i="13"/>
  <c r="F148" i="13"/>
  <c r="L142" i="13"/>
  <c r="J147" i="13"/>
  <c r="I147" i="13"/>
  <c r="H147" i="13"/>
  <c r="F147" i="13"/>
  <c r="D147" i="13"/>
  <c r="C147" i="13"/>
  <c r="M130" i="13"/>
  <c r="L130" i="13"/>
  <c r="I133" i="13"/>
  <c r="H133" i="13"/>
  <c r="E133" i="13"/>
  <c r="D133" i="13"/>
  <c r="N128" i="13"/>
  <c r="M128" i="13"/>
  <c r="L128" i="13"/>
  <c r="K128" i="13"/>
  <c r="M127" i="13"/>
  <c r="J132" i="13"/>
  <c r="G132" i="13"/>
  <c r="E74" i="13"/>
  <c r="E205" i="13"/>
  <c r="E183" i="13"/>
  <c r="E182" i="13"/>
  <c r="E181" i="13"/>
  <c r="E180" i="13"/>
  <c r="L132" i="14" l="1"/>
  <c r="E158" i="8"/>
  <c r="L126" i="13"/>
  <c r="E158" i="16"/>
  <c r="E158" i="7"/>
  <c r="E158" i="13"/>
  <c r="E158" i="14"/>
  <c r="E158" i="15"/>
  <c r="E158" i="9"/>
  <c r="E158" i="6"/>
  <c r="E158" i="12"/>
  <c r="E167" i="15"/>
  <c r="H132" i="13"/>
  <c r="I132" i="13"/>
  <c r="E132" i="13"/>
  <c r="N132" i="16"/>
  <c r="E49" i="14"/>
  <c r="E70" i="13"/>
  <c r="E197" i="13"/>
  <c r="E219" i="13"/>
  <c r="E208" i="13"/>
  <c r="E178" i="13"/>
  <c r="M131" i="13"/>
  <c r="E91" i="15"/>
  <c r="N133" i="15"/>
  <c r="K130" i="13"/>
  <c r="N130" i="13"/>
  <c r="L133" i="15"/>
  <c r="K133" i="15"/>
  <c r="M133" i="14"/>
  <c r="N133" i="14"/>
  <c r="E90" i="13"/>
  <c r="D158" i="1"/>
  <c r="C158" i="1"/>
  <c r="E48" i="16"/>
  <c r="J133" i="13"/>
  <c r="E18" i="16"/>
  <c r="E22" i="14"/>
  <c r="E72" i="13"/>
  <c r="E148" i="13"/>
  <c r="M148" i="13" s="1"/>
  <c r="L127" i="13"/>
  <c r="L131" i="13"/>
  <c r="D148" i="13"/>
  <c r="L148" i="13" s="1"/>
  <c r="E49" i="16"/>
  <c r="E91" i="14"/>
  <c r="E164" i="13"/>
  <c r="E155" i="1"/>
  <c r="E48" i="14"/>
  <c r="E18" i="14"/>
  <c r="E179" i="13"/>
  <c r="E198" i="13"/>
  <c r="E220" i="13"/>
  <c r="E68" i="13"/>
  <c r="E112" i="13"/>
  <c r="E206" i="13"/>
  <c r="E22" i="15"/>
  <c r="C49" i="13"/>
  <c r="K132" i="14"/>
  <c r="E49" i="15"/>
  <c r="E167" i="16"/>
  <c r="E48" i="15"/>
  <c r="E167" i="14"/>
  <c r="E221" i="13"/>
  <c r="E22" i="16"/>
  <c r="E156" i="1"/>
  <c r="C133" i="13"/>
  <c r="K144" i="13"/>
  <c r="K143" i="13"/>
  <c r="L133" i="13"/>
  <c r="N131" i="13"/>
  <c r="E46" i="13"/>
  <c r="E75" i="13"/>
  <c r="E111" i="13"/>
  <c r="K131" i="13"/>
  <c r="K145" i="13"/>
  <c r="D132" i="13"/>
  <c r="E15" i="13"/>
  <c r="E20" i="13"/>
  <c r="E176" i="13"/>
  <c r="E195" i="13"/>
  <c r="E14" i="13"/>
  <c r="D48" i="13"/>
  <c r="K147" i="16"/>
  <c r="E168" i="13"/>
  <c r="C22" i="13"/>
  <c r="E69" i="13"/>
  <c r="E34" i="13"/>
  <c r="K127" i="13"/>
  <c r="K142" i="13"/>
  <c r="E73" i="13"/>
  <c r="D22" i="13"/>
  <c r="E44" i="13"/>
  <c r="E35" i="13"/>
  <c r="E45" i="13"/>
  <c r="K147" i="14"/>
  <c r="E91" i="16"/>
  <c r="E165" i="13"/>
  <c r="E177" i="13"/>
  <c r="E207" i="13"/>
  <c r="E168" i="16"/>
  <c r="E18" i="15"/>
  <c r="K133" i="14"/>
  <c r="E19" i="13"/>
  <c r="E32" i="13"/>
  <c r="C48" i="13"/>
  <c r="E71" i="13"/>
  <c r="M141" i="13"/>
  <c r="E147" i="13"/>
  <c r="M147" i="13" s="1"/>
  <c r="E110" i="13"/>
  <c r="F132" i="13"/>
  <c r="N132" i="13" s="1"/>
  <c r="F133" i="13"/>
  <c r="N148" i="13"/>
  <c r="N144" i="13"/>
  <c r="E42" i="13"/>
  <c r="E88" i="13"/>
  <c r="G133" i="13"/>
  <c r="G147" i="13"/>
  <c r="K147" i="13" s="1"/>
  <c r="M144" i="13"/>
  <c r="N141" i="13"/>
  <c r="N147" i="13"/>
  <c r="N143" i="13"/>
  <c r="N145" i="13"/>
  <c r="E33" i="13"/>
  <c r="E16" i="13"/>
  <c r="E89" i="13"/>
  <c r="E166" i="13"/>
  <c r="E169" i="13"/>
  <c r="L147" i="13"/>
  <c r="M143" i="13"/>
  <c r="K141" i="13"/>
  <c r="M133" i="13"/>
  <c r="C132" i="13"/>
  <c r="K132" i="13" s="1"/>
  <c r="N127" i="13"/>
  <c r="D91" i="13"/>
  <c r="D49" i="13"/>
  <c r="M129" i="13"/>
  <c r="M142" i="13"/>
  <c r="E21" i="13"/>
  <c r="E43" i="13"/>
  <c r="N129" i="13"/>
  <c r="N142" i="13"/>
  <c r="K126" i="13"/>
  <c r="C148" i="13"/>
  <c r="K148" i="13" s="1"/>
  <c r="C91" i="13"/>
  <c r="M126" i="13"/>
  <c r="E17" i="13"/>
  <c r="N126" i="13"/>
  <c r="K129" i="13"/>
  <c r="L141" i="13"/>
  <c r="L129" i="13"/>
  <c r="E158" i="1" l="1"/>
  <c r="M132" i="13"/>
  <c r="L132" i="13"/>
  <c r="N133" i="13"/>
  <c r="E18" i="13"/>
  <c r="K133" i="13"/>
  <c r="E49" i="13"/>
  <c r="E22" i="13"/>
  <c r="E48" i="13"/>
  <c r="E167" i="13"/>
  <c r="E91" i="13"/>
  <c r="E221" i="12" l="1"/>
  <c r="E220" i="12"/>
  <c r="E219" i="12"/>
  <c r="E212" i="12"/>
  <c r="E211" i="12"/>
  <c r="E210" i="12"/>
  <c r="E208" i="12"/>
  <c r="E207" i="12"/>
  <c r="E206" i="12"/>
  <c r="E205" i="12"/>
  <c r="E198" i="12"/>
  <c r="E197" i="12"/>
  <c r="E196" i="12"/>
  <c r="E195" i="12"/>
  <c r="E183" i="12"/>
  <c r="E182" i="12"/>
  <c r="E180" i="12"/>
  <c r="E179" i="12"/>
  <c r="E178" i="12"/>
  <c r="E177" i="12"/>
  <c r="E176" i="12"/>
  <c r="E166" i="12"/>
  <c r="E165" i="12"/>
  <c r="E164" i="12"/>
  <c r="J148" i="12"/>
  <c r="I148" i="12"/>
  <c r="H148" i="12"/>
  <c r="C148" i="12"/>
  <c r="G147" i="12"/>
  <c r="F147" i="12"/>
  <c r="E147" i="12"/>
  <c r="D147" i="12"/>
  <c r="N145" i="12"/>
  <c r="M145" i="12"/>
  <c r="L145" i="12"/>
  <c r="K145" i="12"/>
  <c r="N144" i="12"/>
  <c r="M144" i="12"/>
  <c r="L144" i="12"/>
  <c r="K144" i="12"/>
  <c r="N143" i="12"/>
  <c r="M143" i="12"/>
  <c r="L143" i="12"/>
  <c r="K143" i="12"/>
  <c r="M142" i="12"/>
  <c r="G148" i="12"/>
  <c r="F148" i="12"/>
  <c r="E148" i="12"/>
  <c r="L142" i="12"/>
  <c r="K142" i="12"/>
  <c r="J147" i="12"/>
  <c r="I147" i="12"/>
  <c r="H147" i="12"/>
  <c r="N141" i="12"/>
  <c r="M141" i="12"/>
  <c r="L141" i="12"/>
  <c r="C147" i="12"/>
  <c r="N131" i="12"/>
  <c r="M131" i="12"/>
  <c r="L131" i="12"/>
  <c r="K131" i="12"/>
  <c r="N130" i="12"/>
  <c r="M130" i="12"/>
  <c r="L130" i="12"/>
  <c r="K130" i="12"/>
  <c r="J133" i="12"/>
  <c r="I133" i="12"/>
  <c r="H133" i="12"/>
  <c r="G133" i="12"/>
  <c r="F133" i="12"/>
  <c r="M129" i="12"/>
  <c r="D133" i="12"/>
  <c r="C133" i="12"/>
  <c r="N128" i="12"/>
  <c r="M128" i="12"/>
  <c r="L128" i="12"/>
  <c r="K128" i="12"/>
  <c r="N127" i="12"/>
  <c r="M127" i="12"/>
  <c r="L127" i="12"/>
  <c r="K127" i="12"/>
  <c r="J132" i="12"/>
  <c r="I132" i="12"/>
  <c r="H132" i="12"/>
  <c r="G132" i="12"/>
  <c r="F132" i="12"/>
  <c r="E132" i="12"/>
  <c r="D132" i="12"/>
  <c r="C132" i="12"/>
  <c r="E112" i="12"/>
  <c r="E111" i="12"/>
  <c r="E110" i="12"/>
  <c r="C91" i="12"/>
  <c r="E89" i="12"/>
  <c r="D91" i="12"/>
  <c r="E75" i="12"/>
  <c r="E74" i="12"/>
  <c r="E73" i="12"/>
  <c r="E72" i="12"/>
  <c r="E71" i="12"/>
  <c r="E70" i="12"/>
  <c r="E69" i="12"/>
  <c r="E68" i="12"/>
  <c r="E46" i="12"/>
  <c r="D49" i="12"/>
  <c r="E45" i="12"/>
  <c r="E44" i="12"/>
  <c r="D48" i="12"/>
  <c r="E42" i="12"/>
  <c r="E35" i="12"/>
  <c r="E34" i="12"/>
  <c r="E33" i="12"/>
  <c r="E32" i="12"/>
  <c r="D22" i="12"/>
  <c r="E20" i="12"/>
  <c r="E19" i="12"/>
  <c r="E16" i="12"/>
  <c r="E15" i="12"/>
  <c r="E14" i="12"/>
  <c r="M132" i="12" l="1"/>
  <c r="L132" i="12"/>
  <c r="M148" i="12"/>
  <c r="L147" i="12"/>
  <c r="M147" i="12"/>
  <c r="E91" i="12"/>
  <c r="E181" i="12"/>
  <c r="K132" i="12"/>
  <c r="K147" i="12"/>
  <c r="E167" i="12"/>
  <c r="N148" i="12"/>
  <c r="K133" i="12"/>
  <c r="L133" i="12"/>
  <c r="N132" i="12"/>
  <c r="N133" i="12"/>
  <c r="N147" i="12"/>
  <c r="K148" i="12"/>
  <c r="E133" i="12"/>
  <c r="M133" i="12" s="1"/>
  <c r="E21" i="12"/>
  <c r="N129" i="12"/>
  <c r="N142" i="12"/>
  <c r="C22" i="12"/>
  <c r="E22" i="12" s="1"/>
  <c r="K126" i="12"/>
  <c r="K141" i="12"/>
  <c r="E168" i="12"/>
  <c r="C48" i="12"/>
  <c r="E48" i="12" s="1"/>
  <c r="E90" i="12"/>
  <c r="L126" i="12"/>
  <c r="D148" i="12"/>
  <c r="L148" i="12" s="1"/>
  <c r="E43" i="12"/>
  <c r="E88" i="12"/>
  <c r="N126" i="12"/>
  <c r="E169" i="12"/>
  <c r="E17" i="12"/>
  <c r="E18" i="12"/>
  <c r="C49" i="12"/>
  <c r="E49" i="12" s="1"/>
  <c r="K129" i="12"/>
  <c r="M126" i="12"/>
  <c r="L129" i="12"/>
  <c r="E212" i="10" l="1"/>
  <c r="E211" i="10"/>
  <c r="E210" i="10"/>
  <c r="E208" i="10"/>
  <c r="E196" i="10"/>
  <c r="E182" i="10"/>
  <c r="E179" i="10"/>
  <c r="E178" i="10"/>
  <c r="N145" i="10"/>
  <c r="M145" i="10"/>
  <c r="L145" i="10"/>
  <c r="K145" i="10"/>
  <c r="L144" i="10"/>
  <c r="M143" i="10"/>
  <c r="L143" i="10"/>
  <c r="J148" i="10"/>
  <c r="I148" i="10"/>
  <c r="H148" i="10"/>
  <c r="F148" i="10"/>
  <c r="E148" i="10"/>
  <c r="L142" i="10"/>
  <c r="J147" i="10"/>
  <c r="I147" i="10"/>
  <c r="H147" i="10"/>
  <c r="E147" i="10"/>
  <c r="D147" i="10"/>
  <c r="M131" i="10"/>
  <c r="L131" i="10"/>
  <c r="M130" i="10"/>
  <c r="L130" i="10"/>
  <c r="K130" i="10"/>
  <c r="J133" i="10"/>
  <c r="I133" i="10"/>
  <c r="H133" i="10"/>
  <c r="G133" i="10"/>
  <c r="F133" i="10"/>
  <c r="E133" i="10"/>
  <c r="D133" i="10"/>
  <c r="C133" i="10"/>
  <c r="M128" i="10"/>
  <c r="L128" i="10"/>
  <c r="K128" i="10"/>
  <c r="M127" i="10"/>
  <c r="L127" i="10"/>
  <c r="K127" i="10"/>
  <c r="I132" i="10"/>
  <c r="H132" i="10"/>
  <c r="G132" i="10"/>
  <c r="F132" i="10"/>
  <c r="M126" i="10"/>
  <c r="D132" i="10"/>
  <c r="E75" i="10"/>
  <c r="E74" i="10"/>
  <c r="E33" i="10"/>
  <c r="E206" i="10"/>
  <c r="E205" i="10"/>
  <c r="E212" i="9"/>
  <c r="E182" i="8"/>
  <c r="E182" i="9"/>
  <c r="L145" i="9"/>
  <c r="N144" i="9"/>
  <c r="M144" i="9"/>
  <c r="L144" i="9"/>
  <c r="K144" i="9"/>
  <c r="L143" i="9"/>
  <c r="J148" i="9"/>
  <c r="I148" i="9"/>
  <c r="H148" i="9"/>
  <c r="G148" i="9"/>
  <c r="F148" i="9"/>
  <c r="M142" i="9"/>
  <c r="L142" i="9"/>
  <c r="K142" i="9"/>
  <c r="I147" i="9"/>
  <c r="H147" i="9"/>
  <c r="D147" i="9"/>
  <c r="C147" i="9"/>
  <c r="N130" i="9"/>
  <c r="M130" i="9"/>
  <c r="L130" i="9"/>
  <c r="K130" i="9"/>
  <c r="J133" i="9"/>
  <c r="I133" i="9"/>
  <c r="H133" i="9"/>
  <c r="G133" i="9"/>
  <c r="F133" i="9"/>
  <c r="E133" i="9"/>
  <c r="D133" i="9"/>
  <c r="C133" i="9"/>
  <c r="M128" i="9"/>
  <c r="L128" i="9"/>
  <c r="N127" i="9"/>
  <c r="L127" i="9"/>
  <c r="K127" i="9"/>
  <c r="D132" i="9"/>
  <c r="C132" i="9"/>
  <c r="E74" i="9"/>
  <c r="E205" i="9"/>
  <c r="E212" i="8"/>
  <c r="E211" i="8"/>
  <c r="E210" i="8"/>
  <c r="E179" i="8"/>
  <c r="L145" i="8"/>
  <c r="K145" i="8"/>
  <c r="M144" i="8"/>
  <c r="L144" i="8"/>
  <c r="L143" i="8"/>
  <c r="J148" i="8"/>
  <c r="I148" i="8"/>
  <c r="H148" i="8"/>
  <c r="G148" i="8"/>
  <c r="F148" i="8"/>
  <c r="E148" i="8"/>
  <c r="D148" i="8"/>
  <c r="C148" i="8"/>
  <c r="J147" i="8"/>
  <c r="I147" i="8"/>
  <c r="H147" i="8"/>
  <c r="G147" i="8"/>
  <c r="N141" i="8"/>
  <c r="M141" i="8"/>
  <c r="D147" i="8"/>
  <c r="C147" i="8"/>
  <c r="N130" i="8"/>
  <c r="M130" i="8"/>
  <c r="L130" i="8"/>
  <c r="K130" i="8"/>
  <c r="H133" i="8"/>
  <c r="N128" i="8"/>
  <c r="M128" i="8"/>
  <c r="L128" i="8"/>
  <c r="K128" i="8"/>
  <c r="N127" i="8"/>
  <c r="M127" i="8"/>
  <c r="L127" i="8"/>
  <c r="K127" i="8"/>
  <c r="H132" i="8"/>
  <c r="G132" i="8"/>
  <c r="C132" i="8"/>
  <c r="E75" i="8"/>
  <c r="E74" i="8"/>
  <c r="E33" i="8"/>
  <c r="E205" i="8"/>
  <c r="F132" i="9" l="1"/>
  <c r="E198" i="10"/>
  <c r="E220" i="10"/>
  <c r="E176" i="10"/>
  <c r="E196" i="8"/>
  <c r="E75" i="9"/>
  <c r="E195" i="10"/>
  <c r="H132" i="9"/>
  <c r="L132" i="9" s="1"/>
  <c r="I132" i="8"/>
  <c r="E177" i="10"/>
  <c r="E181" i="10"/>
  <c r="E207" i="10"/>
  <c r="E197" i="10"/>
  <c r="E208" i="8"/>
  <c r="E177" i="8"/>
  <c r="J132" i="8"/>
  <c r="E208" i="9"/>
  <c r="K131" i="8"/>
  <c r="E183" i="10"/>
  <c r="K131" i="10"/>
  <c r="E221" i="10"/>
  <c r="I132" i="9"/>
  <c r="J132" i="10"/>
  <c r="N132" i="10" s="1"/>
  <c r="E179" i="9"/>
  <c r="F132" i="8"/>
  <c r="E211" i="9"/>
  <c r="E165" i="8"/>
  <c r="E168" i="8"/>
  <c r="E178" i="8"/>
  <c r="E165" i="10"/>
  <c r="E168" i="10"/>
  <c r="E196" i="9"/>
  <c r="E210" i="9"/>
  <c r="E178" i="9"/>
  <c r="E176" i="8"/>
  <c r="E164" i="10"/>
  <c r="E70" i="8"/>
  <c r="M145" i="9"/>
  <c r="N145" i="8"/>
  <c r="G147" i="9"/>
  <c r="K147" i="9" s="1"/>
  <c r="M144" i="10"/>
  <c r="M145" i="8"/>
  <c r="K145" i="9"/>
  <c r="N145" i="9"/>
  <c r="C132" i="10"/>
  <c r="K132" i="10" s="1"/>
  <c r="L131" i="8"/>
  <c r="L131" i="9"/>
  <c r="L126" i="8"/>
  <c r="K131" i="9"/>
  <c r="N128" i="9"/>
  <c r="J133" i="8"/>
  <c r="C133" i="8"/>
  <c r="N127" i="10"/>
  <c r="N128" i="10"/>
  <c r="N130" i="10"/>
  <c r="N131" i="10"/>
  <c r="I133" i="8"/>
  <c r="K128" i="9"/>
  <c r="E133" i="8"/>
  <c r="D133" i="8"/>
  <c r="L133" i="8" s="1"/>
  <c r="F133" i="8"/>
  <c r="G133" i="8"/>
  <c r="E70" i="10"/>
  <c r="J132" i="9"/>
  <c r="J147" i="9"/>
  <c r="K142" i="10"/>
  <c r="K143" i="10"/>
  <c r="K144" i="10"/>
  <c r="E89" i="10"/>
  <c r="E90" i="10"/>
  <c r="G132" i="9"/>
  <c r="K132" i="9" s="1"/>
  <c r="E69" i="9"/>
  <c r="E73" i="9"/>
  <c r="E89" i="9"/>
  <c r="G148" i="10"/>
  <c r="C147" i="10"/>
  <c r="D48" i="8"/>
  <c r="E32" i="10"/>
  <c r="C48" i="10"/>
  <c r="E46" i="10"/>
  <c r="E112" i="10"/>
  <c r="E111" i="8"/>
  <c r="K143" i="8"/>
  <c r="E169" i="8"/>
  <c r="E180" i="10"/>
  <c r="D49" i="8"/>
  <c r="E198" i="8"/>
  <c r="E19" i="9"/>
  <c r="E42" i="9"/>
  <c r="E46" i="9"/>
  <c r="E71" i="9"/>
  <c r="E183" i="9"/>
  <c r="E183" i="8"/>
  <c r="E198" i="9"/>
  <c r="E220" i="9"/>
  <c r="E71" i="10"/>
  <c r="N141" i="10"/>
  <c r="N143" i="10"/>
  <c r="N144" i="10"/>
  <c r="E20" i="8"/>
  <c r="E43" i="8"/>
  <c r="E69" i="8"/>
  <c r="E73" i="8"/>
  <c r="E89" i="8"/>
  <c r="N142" i="9"/>
  <c r="E164" i="9"/>
  <c r="E16" i="8"/>
  <c r="E34" i="8"/>
  <c r="E44" i="8"/>
  <c r="E197" i="8"/>
  <c r="E16" i="9"/>
  <c r="E34" i="9"/>
  <c r="E44" i="9"/>
  <c r="E207" i="9"/>
  <c r="E14" i="8"/>
  <c r="E19" i="8"/>
  <c r="E32" i="8"/>
  <c r="E42" i="8"/>
  <c r="E46" i="8"/>
  <c r="E68" i="8"/>
  <c r="E72" i="8"/>
  <c r="C48" i="8"/>
  <c r="D148" i="9"/>
  <c r="L148" i="9" s="1"/>
  <c r="M143" i="9"/>
  <c r="D148" i="10"/>
  <c r="L148" i="10" s="1"/>
  <c r="D48" i="10"/>
  <c r="E110" i="8"/>
  <c r="D49" i="10"/>
  <c r="N143" i="9"/>
  <c r="E176" i="9"/>
  <c r="E180" i="8"/>
  <c r="E195" i="9"/>
  <c r="E206" i="9"/>
  <c r="E221" i="9"/>
  <c r="C148" i="10"/>
  <c r="E35" i="10"/>
  <c r="E45" i="10"/>
  <c r="E70" i="9"/>
  <c r="E90" i="9"/>
  <c r="C91" i="10"/>
  <c r="K144" i="8"/>
  <c r="E195" i="8"/>
  <c r="E206" i="8"/>
  <c r="E221" i="8"/>
  <c r="E197" i="9"/>
  <c r="C48" i="9"/>
  <c r="D48" i="9"/>
  <c r="E111" i="9"/>
  <c r="K142" i="8"/>
  <c r="E112" i="8"/>
  <c r="E68" i="9"/>
  <c r="E72" i="9"/>
  <c r="D91" i="9"/>
  <c r="E112" i="9"/>
  <c r="E110" i="10"/>
  <c r="M148" i="10"/>
  <c r="K143" i="9"/>
  <c r="E164" i="8"/>
  <c r="E111" i="10"/>
  <c r="E207" i="8"/>
  <c r="E35" i="9"/>
  <c r="E45" i="9"/>
  <c r="D91" i="10"/>
  <c r="C22" i="9"/>
  <c r="C22" i="8"/>
  <c r="E71" i="8"/>
  <c r="D49" i="9"/>
  <c r="N131" i="9"/>
  <c r="N141" i="9"/>
  <c r="E16" i="10"/>
  <c r="E21" i="10"/>
  <c r="E34" i="10"/>
  <c r="E44" i="10"/>
  <c r="E69" i="10"/>
  <c r="E73" i="10"/>
  <c r="L142" i="8"/>
  <c r="E168" i="9"/>
  <c r="E42" i="10"/>
  <c r="E14" i="10"/>
  <c r="E19" i="10"/>
  <c r="N148" i="10"/>
  <c r="E35" i="8"/>
  <c r="E45" i="8"/>
  <c r="E90" i="8"/>
  <c r="E15" i="10"/>
  <c r="E20" i="10"/>
  <c r="E68" i="10"/>
  <c r="E72" i="10"/>
  <c r="E219" i="10"/>
  <c r="M131" i="8"/>
  <c r="N131" i="8"/>
  <c r="N143" i="8"/>
  <c r="N144" i="8"/>
  <c r="E219" i="8"/>
  <c r="E14" i="9"/>
  <c r="E32" i="9"/>
  <c r="E110" i="9"/>
  <c r="E132" i="9"/>
  <c r="M131" i="9"/>
  <c r="M141" i="9"/>
  <c r="E177" i="9"/>
  <c r="E181" i="9"/>
  <c r="E181" i="8"/>
  <c r="E166" i="9"/>
  <c r="M143" i="8"/>
  <c r="C91" i="8"/>
  <c r="E166" i="8"/>
  <c r="N148" i="9"/>
  <c r="E180" i="9"/>
  <c r="C22" i="10"/>
  <c r="D91" i="8"/>
  <c r="E220" i="8"/>
  <c r="E15" i="9"/>
  <c r="E20" i="9"/>
  <c r="E33" i="9"/>
  <c r="C91" i="9"/>
  <c r="E219" i="9"/>
  <c r="E166" i="10"/>
  <c r="L147" i="10"/>
  <c r="G147" i="10"/>
  <c r="N142" i="10"/>
  <c r="M141" i="10"/>
  <c r="K133" i="10"/>
  <c r="L133" i="10"/>
  <c r="L132" i="10"/>
  <c r="N133" i="10"/>
  <c r="M147" i="10"/>
  <c r="M133" i="10"/>
  <c r="M129" i="10"/>
  <c r="M142" i="10"/>
  <c r="E43" i="10"/>
  <c r="N129" i="10"/>
  <c r="F147" i="10"/>
  <c r="N147" i="10" s="1"/>
  <c r="K126" i="10"/>
  <c r="L141" i="10"/>
  <c r="E132" i="10"/>
  <c r="M132" i="10" s="1"/>
  <c r="E17" i="10"/>
  <c r="E88" i="10"/>
  <c r="N126" i="10"/>
  <c r="E169" i="10"/>
  <c r="K141" i="10"/>
  <c r="D22" i="10"/>
  <c r="L126" i="10"/>
  <c r="C49" i="10"/>
  <c r="K129" i="10"/>
  <c r="L129" i="10"/>
  <c r="E165" i="9"/>
  <c r="L147" i="9"/>
  <c r="E148" i="9"/>
  <c r="M148" i="9" s="1"/>
  <c r="C148" i="9"/>
  <c r="K148" i="9" s="1"/>
  <c r="K133" i="9"/>
  <c r="M127" i="9"/>
  <c r="E21" i="9"/>
  <c r="L133" i="9"/>
  <c r="M133" i="9"/>
  <c r="N133" i="9"/>
  <c r="D22" i="9"/>
  <c r="L126" i="9"/>
  <c r="M129" i="9"/>
  <c r="E147" i="9"/>
  <c r="M147" i="9" s="1"/>
  <c r="E43" i="9"/>
  <c r="N129" i="9"/>
  <c r="F147" i="9"/>
  <c r="K126" i="9"/>
  <c r="K141" i="9"/>
  <c r="E17" i="9"/>
  <c r="E88" i="9"/>
  <c r="N126" i="9"/>
  <c r="E169" i="9"/>
  <c r="L141" i="9"/>
  <c r="C49" i="9"/>
  <c r="K129" i="9"/>
  <c r="M126" i="9"/>
  <c r="L129" i="9"/>
  <c r="K147" i="8"/>
  <c r="L147" i="8"/>
  <c r="M142" i="8"/>
  <c r="N142" i="8"/>
  <c r="E132" i="8"/>
  <c r="K132" i="8"/>
  <c r="E15" i="8"/>
  <c r="E21" i="8"/>
  <c r="N148" i="8"/>
  <c r="K148" i="8"/>
  <c r="L148" i="8"/>
  <c r="M148" i="8"/>
  <c r="K141" i="8"/>
  <c r="D22" i="8"/>
  <c r="M129" i="8"/>
  <c r="E147" i="8"/>
  <c r="M147" i="8" s="1"/>
  <c r="N129" i="8"/>
  <c r="F147" i="8"/>
  <c r="N147" i="8" s="1"/>
  <c r="K126" i="8"/>
  <c r="D132" i="8"/>
  <c r="L132" i="8" s="1"/>
  <c r="M126" i="8"/>
  <c r="E17" i="8"/>
  <c r="E88" i="8"/>
  <c r="N126" i="8"/>
  <c r="K129" i="8"/>
  <c r="L141" i="8"/>
  <c r="C49" i="8"/>
  <c r="L129" i="8"/>
  <c r="N132" i="9" l="1"/>
  <c r="M132" i="8"/>
  <c r="N132" i="8"/>
  <c r="M132" i="9"/>
  <c r="M133" i="8"/>
  <c r="N147" i="9"/>
  <c r="K133" i="8"/>
  <c r="N133" i="8"/>
  <c r="E18" i="9"/>
  <c r="E49" i="8"/>
  <c r="K148" i="10"/>
  <c r="K147" i="10"/>
  <c r="E18" i="8"/>
  <c r="E48" i="10"/>
  <c r="E48" i="8"/>
  <c r="E91" i="10"/>
  <c r="E22" i="9"/>
  <c r="E22" i="10"/>
  <c r="E91" i="8"/>
  <c r="E48" i="9"/>
  <c r="E167" i="9"/>
  <c r="E49" i="10"/>
  <c r="E167" i="10"/>
  <c r="E22" i="8"/>
  <c r="E18" i="10"/>
  <c r="E91" i="9"/>
  <c r="E49" i="9"/>
  <c r="E167" i="8"/>
  <c r="E221" i="7" l="1"/>
  <c r="E212" i="7"/>
  <c r="E211" i="7"/>
  <c r="E210" i="7"/>
  <c r="E196" i="7"/>
  <c r="E182" i="7"/>
  <c r="N145" i="7"/>
  <c r="L145" i="7"/>
  <c r="K145" i="7"/>
  <c r="L144" i="7"/>
  <c r="L143" i="7"/>
  <c r="J148" i="7"/>
  <c r="I148" i="7"/>
  <c r="F148" i="7"/>
  <c r="E148" i="7"/>
  <c r="D148" i="7"/>
  <c r="C148" i="7"/>
  <c r="J147" i="7"/>
  <c r="I147" i="7"/>
  <c r="H147" i="7"/>
  <c r="G147" i="7"/>
  <c r="L141" i="7"/>
  <c r="L127" i="7"/>
  <c r="M127" i="7"/>
  <c r="N127" i="7"/>
  <c r="K128" i="7"/>
  <c r="L128" i="7"/>
  <c r="M128" i="7"/>
  <c r="N128" i="7"/>
  <c r="C133" i="7"/>
  <c r="D133" i="7"/>
  <c r="E133" i="7"/>
  <c r="F133" i="7"/>
  <c r="G133" i="7"/>
  <c r="H133" i="7"/>
  <c r="I133" i="7"/>
  <c r="J133" i="7"/>
  <c r="M130" i="7"/>
  <c r="K127" i="7"/>
  <c r="E74" i="7"/>
  <c r="E205" i="7"/>
  <c r="H148" i="7"/>
  <c r="E198" i="7" l="1"/>
  <c r="E177" i="7"/>
  <c r="E181" i="7"/>
  <c r="E207" i="7"/>
  <c r="E178" i="7"/>
  <c r="E208" i="7"/>
  <c r="K130" i="7"/>
  <c r="E132" i="7"/>
  <c r="H132" i="7"/>
  <c r="M131" i="7"/>
  <c r="E206" i="7"/>
  <c r="L131" i="7"/>
  <c r="E180" i="7"/>
  <c r="D132" i="7"/>
  <c r="E75" i="7"/>
  <c r="K131" i="7"/>
  <c r="E164" i="7"/>
  <c r="M141" i="7"/>
  <c r="M145" i="7"/>
  <c r="F132" i="7"/>
  <c r="I132" i="7"/>
  <c r="N131" i="7"/>
  <c r="K126" i="7"/>
  <c r="J132" i="7"/>
  <c r="N130" i="7"/>
  <c r="L130" i="7"/>
  <c r="E33" i="7"/>
  <c r="E90" i="7"/>
  <c r="E21" i="7"/>
  <c r="E70" i="7"/>
  <c r="E42" i="7"/>
  <c r="E14" i="7"/>
  <c r="E32" i="7"/>
  <c r="E169" i="7"/>
  <c r="E179" i="7"/>
  <c r="E220" i="7"/>
  <c r="C147" i="7"/>
  <c r="K147" i="7" s="1"/>
  <c r="E15" i="7"/>
  <c r="E20" i="7"/>
  <c r="E112" i="7"/>
  <c r="E35" i="7"/>
  <c r="E111" i="7"/>
  <c r="N148" i="7"/>
  <c r="N144" i="7"/>
  <c r="M143" i="7"/>
  <c r="M144" i="7"/>
  <c r="L142" i="7"/>
  <c r="E168" i="7"/>
  <c r="E197" i="7"/>
  <c r="E219" i="7"/>
  <c r="D91" i="7"/>
  <c r="C22" i="7"/>
  <c r="E71" i="7"/>
  <c r="E16" i="7"/>
  <c r="E34" i="7"/>
  <c r="E46" i="7"/>
  <c r="E17" i="7"/>
  <c r="E43" i="7"/>
  <c r="E69" i="7"/>
  <c r="E73" i="7"/>
  <c r="E89" i="7"/>
  <c r="E176" i="7"/>
  <c r="E195" i="7"/>
  <c r="G148" i="7"/>
  <c r="K148" i="7" s="1"/>
  <c r="E68" i="7"/>
  <c r="K143" i="7"/>
  <c r="K144" i="7"/>
  <c r="E166" i="7"/>
  <c r="E72" i="7"/>
  <c r="E110" i="7"/>
  <c r="E147" i="7"/>
  <c r="M147" i="7" s="1"/>
  <c r="E88" i="7"/>
  <c r="K142" i="7"/>
  <c r="E19" i="7"/>
  <c r="E183" i="7"/>
  <c r="D48" i="7"/>
  <c r="E44" i="7"/>
  <c r="G132" i="7"/>
  <c r="F147" i="7"/>
  <c r="N147" i="7" s="1"/>
  <c r="M142" i="7"/>
  <c r="E45" i="7"/>
  <c r="E165" i="7"/>
  <c r="N143" i="7"/>
  <c r="N141" i="7"/>
  <c r="N133" i="7"/>
  <c r="K133" i="7"/>
  <c r="L133" i="7"/>
  <c r="M133" i="7"/>
  <c r="D49" i="7"/>
  <c r="C49" i="7"/>
  <c r="C48" i="7"/>
  <c r="L148" i="7"/>
  <c r="M148" i="7"/>
  <c r="K141" i="7"/>
  <c r="L126" i="7"/>
  <c r="L129" i="7"/>
  <c r="D147" i="7"/>
  <c r="L147" i="7" s="1"/>
  <c r="M129" i="7"/>
  <c r="D22" i="7"/>
  <c r="N129" i="7"/>
  <c r="N142" i="7"/>
  <c r="C132" i="7"/>
  <c r="C91" i="7"/>
  <c r="M126" i="7"/>
  <c r="N126" i="7"/>
  <c r="K129" i="7"/>
  <c r="M132" i="7" l="1"/>
  <c r="L132" i="7"/>
  <c r="N132" i="7"/>
  <c r="E22" i="7"/>
  <c r="E167" i="7"/>
  <c r="E49" i="7"/>
  <c r="E91" i="7"/>
  <c r="E18" i="7"/>
  <c r="E48" i="7"/>
  <c r="K132" i="7"/>
  <c r="E212" i="6" l="1"/>
  <c r="E208" i="6"/>
  <c r="E196" i="6"/>
  <c r="E182" i="6"/>
  <c r="L145" i="6"/>
  <c r="L144" i="6"/>
  <c r="L143" i="6"/>
  <c r="I148" i="6"/>
  <c r="H148" i="6"/>
  <c r="G148" i="6"/>
  <c r="F148" i="6"/>
  <c r="E148" i="6"/>
  <c r="D148" i="6"/>
  <c r="C148" i="6"/>
  <c r="I147" i="6"/>
  <c r="H147" i="6"/>
  <c r="M141" i="6"/>
  <c r="D147" i="6"/>
  <c r="N130" i="6"/>
  <c r="M130" i="6"/>
  <c r="L130" i="6"/>
  <c r="K130" i="6"/>
  <c r="J133" i="6"/>
  <c r="I133" i="6"/>
  <c r="H133" i="6"/>
  <c r="G133" i="6"/>
  <c r="F133" i="6"/>
  <c r="E133" i="6"/>
  <c r="D133" i="6"/>
  <c r="C133" i="6"/>
  <c r="N128" i="6"/>
  <c r="M128" i="6"/>
  <c r="L128" i="6"/>
  <c r="K128" i="6"/>
  <c r="N127" i="6"/>
  <c r="M127" i="6"/>
  <c r="L127" i="6"/>
  <c r="K127" i="6"/>
  <c r="H132" i="6"/>
  <c r="F132" i="6"/>
  <c r="E132" i="6"/>
  <c r="D132" i="6"/>
  <c r="C132" i="6"/>
  <c r="E74" i="6"/>
  <c r="E14" i="6"/>
  <c r="E205" i="6"/>
  <c r="J148" i="6"/>
  <c r="J147" i="6"/>
  <c r="E212" i="1"/>
  <c r="I132" i="6" l="1"/>
  <c r="M132" i="6" s="1"/>
  <c r="J132" i="6"/>
  <c r="N132" i="6" s="1"/>
  <c r="M131" i="6"/>
  <c r="E177" i="6"/>
  <c r="E75" i="6"/>
  <c r="E210" i="6"/>
  <c r="E211" i="1"/>
  <c r="L131" i="6"/>
  <c r="E211" i="6"/>
  <c r="E165" i="6"/>
  <c r="E168" i="6"/>
  <c r="E178" i="6"/>
  <c r="E179" i="6"/>
  <c r="E176" i="6"/>
  <c r="E164" i="6"/>
  <c r="K131" i="6"/>
  <c r="N131" i="6"/>
  <c r="M144" i="6"/>
  <c r="M145" i="6"/>
  <c r="D22" i="6"/>
  <c r="G132" i="6"/>
  <c r="K132" i="6" s="1"/>
  <c r="E17" i="6"/>
  <c r="E33" i="6"/>
  <c r="E69" i="6"/>
  <c r="E73" i="6"/>
  <c r="E89" i="6"/>
  <c r="E181" i="6"/>
  <c r="E207" i="6"/>
  <c r="G147" i="6"/>
  <c r="E32" i="6"/>
  <c r="E42" i="6"/>
  <c r="E46" i="6"/>
  <c r="E68" i="6"/>
  <c r="E72" i="6"/>
  <c r="E112" i="6"/>
  <c r="E180" i="6"/>
  <c r="E195" i="6"/>
  <c r="C22" i="6"/>
  <c r="E206" i="6"/>
  <c r="E35" i="6"/>
  <c r="E45" i="6"/>
  <c r="E71" i="6"/>
  <c r="E111" i="6"/>
  <c r="E169" i="6"/>
  <c r="E183" i="6"/>
  <c r="E198" i="6"/>
  <c r="E220" i="6"/>
  <c r="N141" i="6"/>
  <c r="N143" i="6"/>
  <c r="N144" i="6"/>
  <c r="N145" i="6"/>
  <c r="E166" i="6"/>
  <c r="E16" i="6"/>
  <c r="E34" i="6"/>
  <c r="E44" i="6"/>
  <c r="E70" i="6"/>
  <c r="E110" i="6"/>
  <c r="M143" i="6"/>
  <c r="E197" i="6"/>
  <c r="E221" i="6"/>
  <c r="K144" i="6"/>
  <c r="L133" i="6"/>
  <c r="C48" i="6"/>
  <c r="E43" i="6"/>
  <c r="E219" i="1"/>
  <c r="D48" i="6"/>
  <c r="E90" i="6"/>
  <c r="D91" i="6"/>
  <c r="E20" i="6"/>
  <c r="K141" i="6"/>
  <c r="K143" i="6"/>
  <c r="K145" i="6"/>
  <c r="E88" i="6"/>
  <c r="L132" i="6"/>
  <c r="L147" i="6"/>
  <c r="E219" i="6"/>
  <c r="C49" i="6"/>
  <c r="M142" i="6"/>
  <c r="E19" i="6"/>
  <c r="E220" i="1"/>
  <c r="E221" i="1"/>
  <c r="K148" i="6"/>
  <c r="L142" i="6"/>
  <c r="L141" i="6"/>
  <c r="C147" i="6"/>
  <c r="K133" i="6"/>
  <c r="M133" i="6"/>
  <c r="N133" i="6"/>
  <c r="E15" i="6"/>
  <c r="N148" i="6"/>
  <c r="L148" i="6"/>
  <c r="M148" i="6"/>
  <c r="L126" i="6"/>
  <c r="K129" i="6"/>
  <c r="D49" i="6"/>
  <c r="L129" i="6"/>
  <c r="M129" i="6"/>
  <c r="E147" i="6"/>
  <c r="M147" i="6" s="1"/>
  <c r="E18" i="6"/>
  <c r="K142" i="6"/>
  <c r="E21" i="6"/>
  <c r="N129" i="6"/>
  <c r="N142" i="6"/>
  <c r="F147" i="6"/>
  <c r="N147" i="6" s="1"/>
  <c r="K126" i="6"/>
  <c r="C91" i="6"/>
  <c r="M126" i="6"/>
  <c r="N126" i="6"/>
  <c r="E167" i="6" l="1"/>
  <c r="E22" i="6"/>
  <c r="K147" i="6"/>
  <c r="E91" i="6"/>
  <c r="E49" i="6"/>
  <c r="E48" i="6"/>
  <c r="E210" i="1" l="1"/>
  <c r="E208" i="1"/>
  <c r="E207" i="1"/>
  <c r="E206" i="1"/>
  <c r="E205" i="1"/>
  <c r="E177" i="1" l="1"/>
  <c r="E178" i="1"/>
  <c r="E179" i="1"/>
  <c r="E180" i="1"/>
  <c r="E181" i="1"/>
  <c r="E182" i="1"/>
  <c r="E183" i="1"/>
  <c r="E176" i="1"/>
  <c r="D147" i="1" l="1"/>
  <c r="E147" i="1"/>
  <c r="F147" i="1"/>
  <c r="G147" i="1"/>
  <c r="H147" i="1"/>
  <c r="I147" i="1"/>
  <c r="J147" i="1"/>
  <c r="D148" i="1"/>
  <c r="E148" i="1"/>
  <c r="F148" i="1"/>
  <c r="G148" i="1"/>
  <c r="H148" i="1"/>
  <c r="I148" i="1"/>
  <c r="J148" i="1"/>
  <c r="C148" i="1"/>
  <c r="C147" i="1"/>
  <c r="L141" i="1"/>
  <c r="M141" i="1"/>
  <c r="N141" i="1"/>
  <c r="L142" i="1"/>
  <c r="M142" i="1"/>
  <c r="N142" i="1"/>
  <c r="L143" i="1"/>
  <c r="M143" i="1"/>
  <c r="N143" i="1"/>
  <c r="L144" i="1"/>
  <c r="M144" i="1"/>
  <c r="N144" i="1"/>
  <c r="L145" i="1"/>
  <c r="M145" i="1"/>
  <c r="N145" i="1"/>
  <c r="K142" i="1"/>
  <c r="K143" i="1"/>
  <c r="K144" i="1"/>
  <c r="K145" i="1"/>
  <c r="K141" i="1"/>
  <c r="K148" i="1" l="1"/>
  <c r="L147" i="1"/>
  <c r="K147" i="1"/>
  <c r="M148" i="1"/>
  <c r="L148" i="1"/>
  <c r="N148" i="1"/>
  <c r="M147" i="1"/>
  <c r="N147" i="1"/>
  <c r="D133" i="1"/>
  <c r="E133" i="1"/>
  <c r="F133" i="1"/>
  <c r="G133" i="1"/>
  <c r="H133" i="1"/>
  <c r="I133" i="1"/>
  <c r="J133" i="1"/>
  <c r="C133" i="1"/>
  <c r="G132" i="1"/>
  <c r="H132" i="1"/>
  <c r="I132" i="1"/>
  <c r="J132" i="1"/>
  <c r="E132" i="1"/>
  <c r="F132" i="1"/>
  <c r="D132" i="1"/>
  <c r="C132" i="1"/>
  <c r="M132" i="1" l="1"/>
  <c r="M133" i="1"/>
  <c r="N133" i="1"/>
  <c r="K132" i="1"/>
  <c r="L132" i="1"/>
  <c r="N132" i="1"/>
  <c r="L133" i="1"/>
  <c r="K133" i="1"/>
  <c r="K127" i="1"/>
  <c r="M127" i="1"/>
  <c r="K129" i="1"/>
  <c r="M129" i="1"/>
  <c r="N129" i="1"/>
  <c r="K131" i="1"/>
  <c r="L131" i="1"/>
  <c r="M131" i="1"/>
  <c r="N131" i="1"/>
  <c r="M126" i="1"/>
  <c r="K126" i="1"/>
  <c r="N127" i="1"/>
  <c r="L127" i="1"/>
  <c r="K128" i="1"/>
  <c r="L128" i="1"/>
  <c r="M128" i="1"/>
  <c r="N128" i="1"/>
  <c r="L129" i="1"/>
  <c r="K130" i="1"/>
  <c r="L130" i="1"/>
  <c r="M130" i="1"/>
  <c r="N130" i="1"/>
  <c r="L126" i="1"/>
  <c r="N126" i="1"/>
  <c r="E112" i="1" l="1"/>
  <c r="E111" i="1"/>
  <c r="E110" i="1"/>
  <c r="E74" i="1" l="1"/>
  <c r="E70" i="1"/>
  <c r="E71" i="1" l="1"/>
  <c r="E69" i="1"/>
  <c r="E68" i="1"/>
  <c r="E72" i="1"/>
  <c r="E73" i="1"/>
  <c r="D49" i="1" l="1"/>
  <c r="D48" i="1"/>
  <c r="E46" i="1" l="1"/>
  <c r="E43" i="1"/>
  <c r="E45" i="1" l="1"/>
  <c r="C49" i="1"/>
  <c r="E49" i="1" s="1"/>
  <c r="E35" i="1"/>
  <c r="E42" i="1"/>
  <c r="C48" i="1"/>
  <c r="E48" i="1" s="1"/>
  <c r="E32" i="1"/>
  <c r="E44" i="1"/>
  <c r="E34" i="1"/>
  <c r="E33" i="1"/>
  <c r="D22" i="1" l="1"/>
  <c r="E23" i="6" l="1"/>
  <c r="E23" i="7"/>
  <c r="E23" i="8"/>
  <c r="E23" i="9"/>
  <c r="E23" i="10"/>
  <c r="E23" i="16"/>
  <c r="E23" i="12"/>
  <c r="E23" i="13"/>
  <c r="E23" i="14"/>
  <c r="E23" i="15"/>
  <c r="E23" i="17"/>
  <c r="E23" i="18"/>
  <c r="E23" i="19"/>
  <c r="E23" i="20"/>
  <c r="E23" i="1"/>
  <c r="E16" i="1" l="1"/>
  <c r="E20" i="1"/>
  <c r="E17" i="1" l="1"/>
  <c r="E21" i="1"/>
  <c r="D18" i="1" l="1"/>
  <c r="E14" i="1"/>
  <c r="E19" i="1" l="1"/>
  <c r="C22" i="1"/>
  <c r="E22" i="1" s="1"/>
  <c r="E15" i="1"/>
  <c r="C18" i="1"/>
  <c r="E18" i="1" s="1"/>
  <c r="E198" i="1" l="1"/>
  <c r="E196" i="1"/>
  <c r="E195" i="1"/>
  <c r="E197" i="1" l="1"/>
  <c r="D167" i="1" l="1"/>
  <c r="C167" i="1"/>
  <c r="E167" i="1" s="1"/>
  <c r="E164" i="1"/>
  <c r="E169" i="1"/>
  <c r="E166" i="1"/>
  <c r="E168" i="1"/>
  <c r="E165" i="1"/>
  <c r="E98" i="21" l="1"/>
  <c r="E98" i="18"/>
  <c r="E98" i="12"/>
  <c r="E98" i="9"/>
  <c r="E98" i="7"/>
  <c r="E98" i="6"/>
  <c r="E98" i="1"/>
  <c r="E56" i="22"/>
  <c r="E56" i="21"/>
  <c r="E56" i="20"/>
  <c r="E56" i="19"/>
  <c r="E56" i="18"/>
  <c r="E56" i="17"/>
  <c r="E56" i="14"/>
  <c r="E56" i="13"/>
  <c r="E56" i="12"/>
  <c r="E56" i="16"/>
  <c r="E56" i="10"/>
  <c r="E56" i="9"/>
  <c r="E56" i="8"/>
  <c r="E56" i="6"/>
  <c r="E98" i="15" l="1"/>
  <c r="E98" i="10"/>
  <c r="E98" i="16"/>
  <c r="E98" i="22"/>
  <c r="D101" i="17"/>
  <c r="E98" i="20"/>
  <c r="E102" i="20"/>
  <c r="E99" i="20"/>
  <c r="C101" i="20"/>
  <c r="E99" i="15"/>
  <c r="C101" i="15"/>
  <c r="E102" i="16"/>
  <c r="C101" i="16"/>
  <c r="E99" i="16"/>
  <c r="E99" i="7"/>
  <c r="C101" i="7"/>
  <c r="E103" i="10"/>
  <c r="E100" i="10"/>
  <c r="E98" i="13"/>
  <c r="C101" i="19"/>
  <c r="E99" i="19"/>
  <c r="E102" i="14"/>
  <c r="C101" i="14"/>
  <c r="E99" i="14"/>
  <c r="E99" i="6"/>
  <c r="E102" i="6"/>
  <c r="C101" i="6"/>
  <c r="E103" i="6"/>
  <c r="E100" i="6"/>
  <c r="E99" i="10"/>
  <c r="C101" i="10"/>
  <c r="E98" i="14"/>
  <c r="E103" i="22"/>
  <c r="E100" i="22"/>
  <c r="E103" i="18"/>
  <c r="E100" i="18"/>
  <c r="E103" i="13"/>
  <c r="E100" i="13"/>
  <c r="E103" i="9"/>
  <c r="E100" i="9"/>
  <c r="D101" i="20"/>
  <c r="D101" i="15"/>
  <c r="D101" i="16"/>
  <c r="D101" i="7"/>
  <c r="D101" i="12"/>
  <c r="E99" i="18"/>
  <c r="C101" i="18"/>
  <c r="E99" i="13"/>
  <c r="C101" i="13"/>
  <c r="E99" i="9"/>
  <c r="C101" i="9"/>
  <c r="E103" i="14"/>
  <c r="E100" i="14"/>
  <c r="D101" i="8"/>
  <c r="E102" i="22"/>
  <c r="C101" i="22"/>
  <c r="E99" i="22"/>
  <c r="E98" i="8"/>
  <c r="E98" i="17"/>
  <c r="E103" i="21"/>
  <c r="E100" i="21"/>
  <c r="E103" i="17"/>
  <c r="E100" i="17"/>
  <c r="E103" i="12"/>
  <c r="E100" i="12"/>
  <c r="E103" i="8"/>
  <c r="E100" i="8"/>
  <c r="D101" i="19"/>
  <c r="D101" i="14"/>
  <c r="D101" i="10"/>
  <c r="D101" i="6"/>
  <c r="E102" i="21"/>
  <c r="C101" i="21"/>
  <c r="E99" i="21"/>
  <c r="E102" i="12"/>
  <c r="E99" i="12"/>
  <c r="C101" i="12"/>
  <c r="E101" i="12" s="1"/>
  <c r="C101" i="8"/>
  <c r="E101" i="8" s="1"/>
  <c r="E99" i="8"/>
  <c r="E103" i="19"/>
  <c r="E100" i="19"/>
  <c r="D101" i="21"/>
  <c r="E102" i="17"/>
  <c r="C101" i="17"/>
  <c r="E101" i="17" s="1"/>
  <c r="E99" i="17"/>
  <c r="E98" i="19"/>
  <c r="E103" i="20"/>
  <c r="E100" i="20"/>
  <c r="E103" i="15"/>
  <c r="E100" i="15"/>
  <c r="E100" i="16"/>
  <c r="E103" i="16"/>
  <c r="E103" i="7"/>
  <c r="E100" i="7"/>
  <c r="D101" i="22"/>
  <c r="D101" i="18"/>
  <c r="D101" i="13"/>
  <c r="D101" i="9"/>
  <c r="C59" i="21"/>
  <c r="E57" i="21"/>
  <c r="C59" i="17"/>
  <c r="E57" i="17"/>
  <c r="E57" i="12"/>
  <c r="C59" i="12"/>
  <c r="E60" i="8"/>
  <c r="C59" i="8"/>
  <c r="E57" i="8"/>
  <c r="E57" i="20"/>
  <c r="C59" i="20"/>
  <c r="C59" i="15"/>
  <c r="E57" i="15"/>
  <c r="E57" i="16"/>
  <c r="C59" i="16"/>
  <c r="E57" i="7"/>
  <c r="C59" i="7"/>
  <c r="E61" i="19"/>
  <c r="E58" i="19"/>
  <c r="E61" i="14"/>
  <c r="E58" i="14"/>
  <c r="E61" i="10"/>
  <c r="E58" i="10"/>
  <c r="E61" i="6"/>
  <c r="E58" i="6"/>
  <c r="D59" i="21"/>
  <c r="D59" i="17"/>
  <c r="D59" i="12"/>
  <c r="D59" i="8"/>
  <c r="E61" i="7"/>
  <c r="E58" i="7"/>
  <c r="D59" i="22"/>
  <c r="C59" i="19"/>
  <c r="E57" i="19"/>
  <c r="E60" i="14"/>
  <c r="C59" i="14"/>
  <c r="E57" i="14"/>
  <c r="C59" i="10"/>
  <c r="E57" i="10"/>
  <c r="C59" i="6"/>
  <c r="E57" i="6"/>
  <c r="E61" i="20"/>
  <c r="E58" i="20"/>
  <c r="D59" i="13"/>
  <c r="E61" i="22"/>
  <c r="E58" i="22"/>
  <c r="E61" i="18"/>
  <c r="E58" i="18"/>
  <c r="E61" i="13"/>
  <c r="E58" i="13"/>
  <c r="E61" i="9"/>
  <c r="E58" i="9"/>
  <c r="D59" i="20"/>
  <c r="D59" i="15"/>
  <c r="D59" i="16"/>
  <c r="D59" i="7"/>
  <c r="E61" i="16"/>
  <c r="E58" i="16"/>
  <c r="D59" i="18"/>
  <c r="E56" i="15"/>
  <c r="E60" i="22"/>
  <c r="C59" i="22"/>
  <c r="E59" i="22" s="1"/>
  <c r="E57" i="22"/>
  <c r="C59" i="18"/>
  <c r="E57" i="18"/>
  <c r="E60" i="13"/>
  <c r="C59" i="13"/>
  <c r="E57" i="13"/>
  <c r="E60" i="9"/>
  <c r="C59" i="9"/>
  <c r="E57" i="9"/>
  <c r="E61" i="15"/>
  <c r="E58" i="15"/>
  <c r="D59" i="9"/>
  <c r="E56" i="7"/>
  <c r="E61" i="21"/>
  <c r="E58" i="21"/>
  <c r="E61" i="17"/>
  <c r="E58" i="17"/>
  <c r="E61" i="12"/>
  <c r="E58" i="12"/>
  <c r="E61" i="8"/>
  <c r="E58" i="8"/>
  <c r="E56" i="1"/>
  <c r="D59" i="19"/>
  <c r="D59" i="14"/>
  <c r="D59" i="10"/>
  <c r="D59" i="6"/>
  <c r="E101" i="14" l="1"/>
  <c r="E101" i="16"/>
  <c r="E59" i="14"/>
  <c r="E101" i="9"/>
  <c r="E101" i="21"/>
  <c r="E101" i="6"/>
  <c r="E59" i="18"/>
  <c r="E59" i="17"/>
  <c r="E101" i="20"/>
  <c r="E102" i="8"/>
  <c r="E99" i="1"/>
  <c r="C101" i="1"/>
  <c r="E101" i="18"/>
  <c r="E101" i="10"/>
  <c r="E101" i="7"/>
  <c r="E102" i="15"/>
  <c r="E102" i="18"/>
  <c r="E102" i="10"/>
  <c r="D101" i="1"/>
  <c r="E101" i="22"/>
  <c r="E102" i="7"/>
  <c r="E102" i="9"/>
  <c r="E101" i="19"/>
  <c r="E101" i="13"/>
  <c r="E100" i="1"/>
  <c r="E103" i="1"/>
  <c r="E102" i="19"/>
  <c r="E102" i="13"/>
  <c r="E101" i="15"/>
  <c r="E59" i="13"/>
  <c r="E60" i="10"/>
  <c r="D59" i="1"/>
  <c r="E60" i="16"/>
  <c r="E60" i="12"/>
  <c r="E59" i="15"/>
  <c r="E57" i="1"/>
  <c r="C59" i="1"/>
  <c r="E59" i="1" s="1"/>
  <c r="E60" i="18"/>
  <c r="E59" i="6"/>
  <c r="E59" i="7"/>
  <c r="E60" i="15"/>
  <c r="E60" i="17"/>
  <c r="E59" i="9"/>
  <c r="E61" i="1"/>
  <c r="E58" i="1"/>
  <c r="E60" i="6"/>
  <c r="E59" i="19"/>
  <c r="E59" i="20"/>
  <c r="E59" i="8"/>
  <c r="E60" i="19"/>
  <c r="E60" i="7"/>
  <c r="E59" i="21"/>
  <c r="E59" i="10"/>
  <c r="E59" i="16"/>
  <c r="E60" i="20"/>
  <c r="E59" i="12"/>
  <c r="E60" i="21"/>
  <c r="E75" i="1"/>
  <c r="E101" i="1" l="1"/>
  <c r="E102" i="1"/>
  <c r="E60" i="1"/>
  <c r="D91" i="1" l="1"/>
  <c r="E89" i="1" l="1"/>
  <c r="C91" i="1"/>
  <c r="E91" i="1" s="1"/>
  <c r="E88" i="1"/>
  <c r="E90" i="1"/>
  <c r="E47" i="22" l="1"/>
  <c r="E47" i="21"/>
  <c r="E47" i="20"/>
  <c r="E47" i="19"/>
  <c r="E47" i="18"/>
  <c r="E47" i="17"/>
  <c r="E47" i="15"/>
  <c r="E47" i="14"/>
  <c r="E47" i="13"/>
  <c r="E47" i="12"/>
  <c r="E47" i="16"/>
  <c r="E47" i="10"/>
  <c r="E47" i="9"/>
  <c r="E47" i="8"/>
  <c r="E47" i="7"/>
  <c r="E47" i="6"/>
  <c r="E47" i="1"/>
</calcChain>
</file>

<file path=xl/sharedStrings.xml><?xml version="1.0" encoding="utf-8"?>
<sst xmlns="http://schemas.openxmlformats.org/spreadsheetml/2006/main" count="2929" uniqueCount="104">
  <si>
    <t>Andalucía</t>
  </si>
  <si>
    <t>Com. Valenciana</t>
  </si>
  <si>
    <t>Aragón</t>
  </si>
  <si>
    <t>Extremadura</t>
  </si>
  <si>
    <t>Principado de Asturias</t>
  </si>
  <si>
    <t>Galicia</t>
  </si>
  <si>
    <t>Balears, Illes</t>
  </si>
  <si>
    <t>Madrid, Comunidad de</t>
  </si>
  <si>
    <t>Canarias</t>
  </si>
  <si>
    <t>Murcia, Región de</t>
  </si>
  <si>
    <t>Cantabria</t>
  </si>
  <si>
    <t>Navarra, Comunidad Foral de</t>
  </si>
  <si>
    <t>Castilla y León</t>
  </si>
  <si>
    <t>País Vasco</t>
  </si>
  <si>
    <t>Castilla - La Mancha</t>
  </si>
  <si>
    <t>Rioja, La</t>
  </si>
  <si>
    <t>Cataluña</t>
  </si>
  <si>
    <t>VÍCTIMAS</t>
  </si>
  <si>
    <t>Víctimas Españolas</t>
  </si>
  <si>
    <t>Víctimas Extranjeras</t>
  </si>
  <si>
    <t>% Extranjeras entre las víctimas</t>
  </si>
  <si>
    <t>% Extranjeras entre las Renuncias</t>
  </si>
  <si>
    <t>DENUNCIAS RECIBIDAS - TOTAL</t>
  </si>
  <si>
    <t>RENUNCIAS (La victima se acoge a la dispensa a la  obligacion de declarar como testigo)</t>
  </si>
  <si>
    <t>Renuncias por Española</t>
  </si>
  <si>
    <t>Renuncias por Extranjera</t>
  </si>
  <si>
    <t>Víctimas de Violencia de Género cada 10.000 Mujeres</t>
  </si>
  <si>
    <t>Incoadas</t>
  </si>
  <si>
    <t>Adoptadas</t>
  </si>
  <si>
    <t>Inadmitidas</t>
  </si>
  <si>
    <t>Denegadas</t>
  </si>
  <si>
    <t>Sobreseimientos libres</t>
  </si>
  <si>
    <t xml:space="preserve">Sobreseimientos provisionales </t>
  </si>
  <si>
    <t>Sentencias Condenatorias</t>
  </si>
  <si>
    <t>Sentencias Absolutorias</t>
  </si>
  <si>
    <t>Elevación</t>
  </si>
  <si>
    <t>Porcentaje Sentencias Condenatorias</t>
  </si>
  <si>
    <t>Porcentaje Terminacion por SP</t>
  </si>
  <si>
    <t>Personas enjuiciadas</t>
  </si>
  <si>
    <t>% condenas entre los españoles enjuiciados</t>
  </si>
  <si>
    <t>% condenas entre los extranjeros enjuiciados</t>
  </si>
  <si>
    <t>Condenado Español</t>
  </si>
  <si>
    <t>Condenado Extranjero</t>
  </si>
  <si>
    <t>Sumarios</t>
  </si>
  <si>
    <t>ASUNTOS PENALES</t>
  </si>
  <si>
    <t>Diligencia Urgentes</t>
  </si>
  <si>
    <t>Diligencia Previas</t>
  </si>
  <si>
    <t>Procedimientos abreviados</t>
  </si>
  <si>
    <t>Juicios sobre delitos leves</t>
  </si>
  <si>
    <t xml:space="preserve">Procesos por aceptacion de decreto </t>
  </si>
  <si>
    <t>Ley Orgánica 5/95 Jurado</t>
  </si>
  <si>
    <t>Por Sententencia Condenatoria 
con conformidad</t>
  </si>
  <si>
    <t>Por Sententencia Condenatoria 
sin conformidad</t>
  </si>
  <si>
    <t>Sentencia Absolutoria</t>
  </si>
  <si>
    <t>Porcentaje de Sentencias condenatorias</t>
  </si>
  <si>
    <t>Asuntos Total</t>
  </si>
  <si>
    <t>Procedimientos Abreviados</t>
  </si>
  <si>
    <t>Diligencias Urgentes</t>
  </si>
  <si>
    <t>EVOLUCIÓN</t>
  </si>
  <si>
    <t>Sumario</t>
  </si>
  <si>
    <t>Proc.Abrev.</t>
  </si>
  <si>
    <t>Proc.Jurado</t>
  </si>
  <si>
    <t>TOTAL</t>
  </si>
  <si>
    <t>Condenatorias</t>
  </si>
  <si>
    <t>Absolutorias</t>
  </si>
  <si>
    <t>Sobreseimiento Libre</t>
  </si>
  <si>
    <t>Sobreseimiento Provisional</t>
  </si>
  <si>
    <t>Otras</t>
  </si>
  <si>
    <t>Total</t>
  </si>
  <si>
    <t>Juicios sobre Delitos Leves</t>
  </si>
  <si>
    <t>Juicios de Faltas</t>
  </si>
  <si>
    <t>Estimatorios Sentencias Condenatorias</t>
  </si>
  <si>
    <t>Estimatorios Sentencias Absolutorias</t>
  </si>
  <si>
    <t>Desestimatorios Sentencias Condenatorias</t>
  </si>
  <si>
    <t>Desestimatorios Sentencias Absolutorias</t>
  </si>
  <si>
    <t>Por Otras Causas</t>
  </si>
  <si>
    <t>Porcentaje Estimación Recursos contra Sentencias Condenatorias</t>
  </si>
  <si>
    <t>Porcentaje Estimación Recursos contra Sentencias Absolutorias</t>
  </si>
  <si>
    <t>Procedimientos Jurado</t>
  </si>
  <si>
    <t>RECURSOS (APELACIONES DE SENTENCIAS)</t>
  </si>
  <si>
    <t>Juicios por Deliltos Leves</t>
  </si>
  <si>
    <t>PROCESOS PRIMERA INSTANCIA  Total</t>
  </si>
  <si>
    <t>Sentencias Con imposicion Medidas por delitos VG</t>
  </si>
  <si>
    <t>Sentencias Sin imposicion Medidas por delitos VG</t>
  </si>
  <si>
    <t>TOTAL Sentencias Por delitos VG</t>
  </si>
  <si>
    <t>Sentencias previa conformidad por delito VG</t>
  </si>
  <si>
    <t>Español</t>
  </si>
  <si>
    <t>Extranjero</t>
  </si>
  <si>
    <t>CON IMPOSICIÓN DE MEDIDAS</t>
  </si>
  <si>
    <t>Total Menores Enjuiciados</t>
  </si>
  <si>
    <t>SIN IMPOSICION DE  MEDIDAS</t>
  </si>
  <si>
    <t>Registrados</t>
  </si>
  <si>
    <t>Resueltos</t>
  </si>
  <si>
    <t>Pendientes al finalizar</t>
  </si>
  <si>
    <t>Confirmaciones en Apelación P.Delito</t>
  </si>
  <si>
    <t>Revocaciones en Apelación P.Delito</t>
  </si>
  <si>
    <t>Anulaciones en Apelación P.Delito</t>
  </si>
  <si>
    <t>Porcentaje Confirmaciones P.Delitos</t>
  </si>
  <si>
    <t>% condenados entre los  enjuiciados</t>
  </si>
  <si>
    <t>Evolución</t>
  </si>
  <si>
    <t>2º Trimestre 2019</t>
  </si>
  <si>
    <t>2º T 2018</t>
  </si>
  <si>
    <t>2º T 2019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</si>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</sst>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1" x14ac:knownFonts="1">
    <font>
      <sz val="10"/>
      <color theme="1"/>
      <name val="Verdana"/>
      <family val="2"/>
    </font>
    <font>
      <sz val="11"/>
      <color theme="1"/>
      <name val="Calibri"/>
      <family val="2"/>
      <scheme val="minor"/>
    </font>
    <font>
      <b/>
      <sz val="12"/>
      <color theme="1"/>
      <name val="Verdana"/>
      <family val="2"/>
    </font>
    <font>
      <b/>
      <sz val="14"/>
      <color theme="0"/>
      <name val="Verdana"/>
      <family val="2"/>
    </font>
    <font>
      <b/>
      <sz val="18"/>
      <color theme="4"/>
      <name val="Calibri"/>
      <family val="2"/>
      <scheme val="minor"/>
    </font>
    <font>
      <b/>
      <sz val="10"/>
      <color theme="4"/>
      <name val="Verdana"/>
      <family val="2"/>
    </font>
    <font>
      <b/>
      <sz val="11"/>
      <color theme="4"/>
      <name val="Verdana"/>
      <family val="2"/>
    </font>
    <font>
      <sz val="11"/>
      <color theme="1"/>
      <name val="Verdana"/>
      <family val="2"/>
    </font>
    <font>
      <b/>
      <sz val="11"/>
      <color theme="3"/>
      <name val="Verdana"/>
      <family val="2"/>
    </font>
    <font>
      <b/>
      <sz val="11"/>
      <color rgb="FF4F81BD"/>
      <name val="Verdana"/>
      <family val="2"/>
    </font>
    <font>
      <b/>
      <sz val="16"/>
      <color theme="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 tint="0.499984740745262"/>
        <bgColor indexed="64"/>
      </patternFill>
    </fill>
  </fills>
  <borders count="15">
    <border>
      <left/>
      <right/>
      <top/>
      <bottom/>
      <diagonal/>
    </border>
    <border>
      <left style="thick">
        <color theme="4"/>
      </left>
      <right/>
      <top style="thick">
        <color theme="4"/>
      </top>
      <bottom style="thick">
        <color theme="4"/>
      </bottom>
      <diagonal/>
    </border>
    <border>
      <left/>
      <right/>
      <top style="thick">
        <color theme="4"/>
      </top>
      <bottom style="thick">
        <color theme="4"/>
      </bottom>
      <diagonal/>
    </border>
    <border>
      <left/>
      <right style="thick">
        <color theme="4"/>
      </right>
      <top style="thick">
        <color theme="4"/>
      </top>
      <bottom style="thick">
        <color theme="4"/>
      </bottom>
      <diagonal/>
    </border>
    <border>
      <left/>
      <right/>
      <top style="medium">
        <color theme="4" tint="0.79995117038483843"/>
      </top>
      <bottom style="medium">
        <color theme="4" tint="0.79995117038483843"/>
      </bottom>
      <diagonal/>
    </border>
    <border>
      <left style="thin">
        <color theme="0"/>
      </left>
      <right style="thin">
        <color theme="0"/>
      </right>
      <top/>
      <bottom style="medium">
        <color theme="4" tint="0.79995117038483843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medium">
        <color theme="4" tint="0.79995117038483843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medium">
        <color rgb="FFDCE6F1"/>
      </top>
      <bottom style="medium">
        <color rgb="FFDCE6F1"/>
      </bottom>
      <diagonal/>
    </border>
    <border>
      <left/>
      <right/>
      <top/>
      <bottom style="medium">
        <color rgb="FFDCE6F1"/>
      </bottom>
      <diagonal/>
    </border>
    <border>
      <left style="thin">
        <color theme="0"/>
      </left>
      <right/>
      <top/>
      <bottom style="medium">
        <color theme="4" tint="0.79995117038483843"/>
      </bottom>
      <diagonal/>
    </border>
    <border>
      <left/>
      <right style="thin">
        <color theme="0"/>
      </right>
      <top/>
      <bottom style="medium">
        <color theme="4" tint="0.79995117038483843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1" fillId="0" borderId="0" xfId="1"/>
    <xf numFmtId="0" fontId="2" fillId="0" borderId="0" xfId="1" applyFont="1"/>
    <xf numFmtId="0" fontId="1" fillId="0" borderId="0" xfId="1" applyAlignment="1">
      <alignment horizontal="left" vertical="center"/>
    </xf>
    <xf numFmtId="0" fontId="6" fillId="0" borderId="4" xfId="0" applyFont="1" applyFill="1" applyBorder="1" applyAlignment="1" applyProtection="1">
      <alignment horizontal="left" vertical="center" wrapText="1"/>
      <protection locked="0"/>
    </xf>
    <xf numFmtId="3" fontId="7" fillId="0" borderId="4" xfId="0" applyNumberFormat="1" applyFont="1" applyBorder="1" applyAlignment="1">
      <alignment horizontal="right" vertical="center"/>
    </xf>
    <xf numFmtId="164" fontId="7" fillId="0" borderId="4" xfId="0" applyNumberFormat="1" applyFont="1" applyBorder="1" applyAlignment="1">
      <alignment horizontal="right" vertical="center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5" fillId="3" borderId="5" xfId="0" applyFont="1" applyFill="1" applyBorder="1" applyAlignment="1">
      <alignment horizontal="center" vertical="center" wrapText="1"/>
    </xf>
    <xf numFmtId="0" fontId="0" fillId="4" borderId="0" xfId="0" applyFill="1"/>
    <xf numFmtId="3" fontId="7" fillId="0" borderId="7" xfId="0" applyNumberFormat="1" applyFont="1" applyBorder="1" applyAlignment="1">
      <alignment horizontal="right" vertical="center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164" fontId="0" fillId="0" borderId="0" xfId="0" applyNumberFormat="1"/>
    <xf numFmtId="10" fontId="0" fillId="0" borderId="0" xfId="0" applyNumberFormat="1"/>
    <xf numFmtId="0" fontId="8" fillId="0" borderId="4" xfId="0" applyFont="1" applyFill="1" applyBorder="1" applyAlignment="1" applyProtection="1">
      <alignment horizontal="left" vertical="center" wrapText="1"/>
      <protection locked="0"/>
    </xf>
    <xf numFmtId="0" fontId="9" fillId="0" borderId="11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164" fontId="7" fillId="0" borderId="0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/>
    </xf>
    <xf numFmtId="0" fontId="10" fillId="5" borderId="0" xfId="0" applyFont="1" applyFill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4" fillId="0" borderId="1" xfId="1" applyFont="1" applyBorder="1" applyAlignment="1">
      <alignment horizontal="left" vertical="center" indent="6"/>
    </xf>
    <xf numFmtId="0" fontId="4" fillId="0" borderId="2" xfId="1" applyFont="1" applyBorder="1" applyAlignment="1">
      <alignment horizontal="left" vertical="center" indent="6"/>
    </xf>
    <xf numFmtId="0" fontId="4" fillId="0" borderId="3" xfId="1" applyFont="1" applyBorder="1" applyAlignment="1">
      <alignment horizontal="left" vertical="center" indent="6"/>
    </xf>
    <xf numFmtId="0" fontId="3" fillId="2" borderId="0" xfId="1" applyFont="1" applyFill="1" applyAlignment="1">
      <alignment horizontal="center" vertical="center"/>
    </xf>
    <xf numFmtId="0" fontId="5" fillId="3" borderId="13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Portada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Portada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Portada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Portada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Portada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Portada!A1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Portada!A1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hyperlink" Target="#Portada!A1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hyperlink" Target="#Portada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Portada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Portada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Portada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Portada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Portada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Portada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Portada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Portada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104774</xdr:rowOff>
    </xdr:from>
    <xdr:to>
      <xdr:col>18</xdr:col>
      <xdr:colOff>723900</xdr:colOff>
      <xdr:row>7</xdr:row>
      <xdr:rowOff>57149</xdr:rowOff>
    </xdr:to>
    <xdr:sp macro="" textlink="">
      <xdr:nvSpPr>
        <xdr:cNvPr id="2" name="1 Rectángulo redondeado"/>
        <xdr:cNvSpPr/>
      </xdr:nvSpPr>
      <xdr:spPr>
        <a:xfrm>
          <a:off x="771525" y="104774"/>
          <a:ext cx="13668375" cy="1343025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</a:t>
          </a:r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informe sobre violencia de género</a:t>
          </a:r>
          <a:endParaRPr lang="es-ES" sz="1100" b="1" i="0" u="none" strike="noStrike" cap="none" baseline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720000" algn="ctr"/>
          <a:endParaRPr lang="es-ES" sz="1100" b="1" i="0" u="none" strike="noStrike" cap="none" baseline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720000" algn="ctr"/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Datos por T.S.J.</a:t>
          </a:r>
        </a:p>
      </xdr:txBody>
    </xdr:sp>
    <xdr:clientData/>
  </xdr:twoCellAnchor>
  <xdr:twoCellAnchor editAs="oneCell">
    <xdr:from>
      <xdr:col>1</xdr:col>
      <xdr:colOff>95250</xdr:colOff>
      <xdr:row>0</xdr:row>
      <xdr:rowOff>161924</xdr:rowOff>
    </xdr:from>
    <xdr:to>
      <xdr:col>2</xdr:col>
      <xdr:colOff>243514</xdr:colOff>
      <xdr:row>7</xdr:row>
      <xdr:rowOff>19050</xdr:rowOff>
    </xdr:to>
    <xdr:pic>
      <xdr:nvPicPr>
        <xdr:cNvPr id="3" name="2 Imagen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99" t="5882" r="8133" b="4411"/>
        <a:stretch/>
      </xdr:blipFill>
      <xdr:spPr bwMode="auto">
        <a:xfrm>
          <a:off x="857250" y="161924"/>
          <a:ext cx="910264" cy="1247776"/>
        </a:xfrm>
        <a:prstGeom prst="roundRect">
          <a:avLst>
            <a:gd name="adj" fmla="val 15919"/>
          </a:avLst>
        </a:prstGeom>
        <a:solidFill>
          <a:srgbClr val="FFFFFF">
            <a:shade val="85000"/>
          </a:srgbClr>
        </a:solidFill>
        <a:ln>
          <a:noFill/>
        </a:ln>
        <a:effectLst/>
        <a:extLst/>
      </xdr:spPr>
    </xdr:pic>
    <xdr:clientData/>
  </xdr:twoCellAnchor>
  <xdr:twoCellAnchor editAs="oneCell">
    <xdr:from>
      <xdr:col>20</xdr:col>
      <xdr:colOff>590550</xdr:colOff>
      <xdr:row>0</xdr:row>
      <xdr:rowOff>171450</xdr:rowOff>
    </xdr:from>
    <xdr:to>
      <xdr:col>22</xdr:col>
      <xdr:colOff>38100</xdr:colOff>
      <xdr:row>5</xdr:row>
      <xdr:rowOff>152400</xdr:rowOff>
    </xdr:to>
    <xdr:pic>
      <xdr:nvPicPr>
        <xdr:cNvPr id="4" name="3 Imagen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30550" y="171450"/>
          <a:ext cx="781050" cy="9715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209550</xdr:colOff>
      <xdr:row>3</xdr:row>
      <xdr:rowOff>38100</xdr:rowOff>
    </xdr:to>
    <xdr:sp macro="" textlink="">
      <xdr:nvSpPr>
        <xdr:cNvPr id="2" name="1 Rectángulo redondeado"/>
        <xdr:cNvSpPr/>
      </xdr:nvSpPr>
      <xdr:spPr>
        <a:xfrm>
          <a:off x="838200" y="161925"/>
          <a:ext cx="115347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Cataluña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9524</xdr:colOff>
      <xdr:row>4</xdr:row>
      <xdr:rowOff>28574</xdr:rowOff>
    </xdr:from>
    <xdr:to>
      <xdr:col>10</xdr:col>
      <xdr:colOff>218699</xdr:colOff>
      <xdr:row>6</xdr:row>
      <xdr:rowOff>19050</xdr:rowOff>
    </xdr:to>
    <xdr:sp macro="" textlink="">
      <xdr:nvSpPr>
        <xdr:cNvPr id="3" name="2 Rectángulo redondeado"/>
        <xdr:cNvSpPr/>
      </xdr:nvSpPr>
      <xdr:spPr>
        <a:xfrm>
          <a:off x="847724" y="676274"/>
          <a:ext cx="11534400" cy="314326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Violencia sobre la Mujer               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10</xdr:col>
      <xdr:colOff>419100</xdr:colOff>
      <xdr:row>1</xdr:row>
      <xdr:rowOff>47625</xdr:rowOff>
    </xdr:from>
    <xdr:to>
      <xdr:col>11</xdr:col>
      <xdr:colOff>257174</xdr:colOff>
      <xdr:row>4</xdr:row>
      <xdr:rowOff>104775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2582525" y="209550"/>
          <a:ext cx="723899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 editAs="oneCell">
    <xdr:from>
      <xdr:col>0</xdr:col>
      <xdr:colOff>828675</xdr:colOff>
      <xdr:row>7</xdr:row>
      <xdr:rowOff>104775</xdr:rowOff>
    </xdr:from>
    <xdr:to>
      <xdr:col>10</xdr:col>
      <xdr:colOff>199650</xdr:colOff>
      <xdr:row>9</xdr:row>
      <xdr:rowOff>76200</xdr:rowOff>
    </xdr:to>
    <xdr:sp macro="" textlink="">
      <xdr:nvSpPr>
        <xdr:cNvPr id="5" name="4 Rectángulo redondeado"/>
        <xdr:cNvSpPr/>
      </xdr:nvSpPr>
      <xdr:spPr>
        <a:xfrm>
          <a:off x="828675" y="12382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Denuncias, Víctimas, Renuncias y sus Evoluciones</a:t>
          </a:r>
        </a:p>
      </xdr:txBody>
    </xdr:sp>
    <xdr:clientData/>
  </xdr:twoCellAnchor>
  <xdr:twoCellAnchor editAs="oneCell">
    <xdr:from>
      <xdr:col>1</xdr:col>
      <xdr:colOff>28573</xdr:colOff>
      <xdr:row>25</xdr:row>
      <xdr:rowOff>28575</xdr:rowOff>
    </xdr:from>
    <xdr:to>
      <xdr:col>10</xdr:col>
      <xdr:colOff>237748</xdr:colOff>
      <xdr:row>29</xdr:row>
      <xdr:rowOff>38100</xdr:rowOff>
    </xdr:to>
    <xdr:sp macro="" textlink="">
      <xdr:nvSpPr>
        <xdr:cNvPr id="6" name="5 Rectángulo redondeado"/>
        <xdr:cNvSpPr/>
      </xdr:nvSpPr>
      <xdr:spPr>
        <a:xfrm>
          <a:off x="866773" y="5448300"/>
          <a:ext cx="11534400" cy="65722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Órdenes de Protección y Medidas de Protección y Seguridad de las Víctimas,(de los arts. 544 ter y 544 bis), solicitadas a Instancia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10</xdr:col>
      <xdr:colOff>209175</xdr:colOff>
      <xdr:row>38</xdr:row>
      <xdr:rowOff>133275</xdr:rowOff>
    </xdr:to>
    <xdr:sp macro="" textlink="">
      <xdr:nvSpPr>
        <xdr:cNvPr id="7" name="6 Rectángulo redondeado"/>
        <xdr:cNvSpPr/>
      </xdr:nvSpPr>
      <xdr:spPr>
        <a:xfrm>
          <a:off x="838200" y="8086725"/>
          <a:ext cx="11534400" cy="2952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 de Terminación de los Procedimientos </a:t>
          </a:r>
        </a:p>
      </xdr:txBody>
    </xdr:sp>
    <xdr:clientData/>
  </xdr:twoCellAnchor>
  <xdr:twoCellAnchor editAs="oneCell">
    <xdr:from>
      <xdr:col>0</xdr:col>
      <xdr:colOff>838199</xdr:colOff>
      <xdr:row>50</xdr:row>
      <xdr:rowOff>0</xdr:rowOff>
    </xdr:from>
    <xdr:to>
      <xdr:col>10</xdr:col>
      <xdr:colOff>209174</xdr:colOff>
      <xdr:row>51</xdr:row>
      <xdr:rowOff>133350</xdr:rowOff>
    </xdr:to>
    <xdr:sp macro="" textlink="">
      <xdr:nvSpPr>
        <xdr:cNvPr id="8" name="7 Rectángulo redondeado"/>
        <xdr:cNvSpPr/>
      </xdr:nvSpPr>
      <xdr:spPr>
        <a:xfrm>
          <a:off x="838199" y="111728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10</xdr:col>
      <xdr:colOff>209175</xdr:colOff>
      <xdr:row>63</xdr:row>
      <xdr:rowOff>133350</xdr:rowOff>
    </xdr:to>
    <xdr:sp macro="" textlink="">
      <xdr:nvSpPr>
        <xdr:cNvPr id="9" name="8 Rectángulo redondeado"/>
        <xdr:cNvSpPr/>
      </xdr:nvSpPr>
      <xdr:spPr>
        <a:xfrm>
          <a:off x="838200" y="140398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Asuntos Penales Ingresados directamente por tipo de procesos</a:t>
          </a:r>
        </a:p>
      </xdr:txBody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10</xdr:col>
      <xdr:colOff>209175</xdr:colOff>
      <xdr:row>79</xdr:row>
      <xdr:rowOff>151275</xdr:rowOff>
    </xdr:to>
    <xdr:sp macro="" textlink="">
      <xdr:nvSpPr>
        <xdr:cNvPr id="10" name="9 Rectángulo redondeado"/>
        <xdr:cNvSpPr/>
      </xdr:nvSpPr>
      <xdr:spPr>
        <a:xfrm>
          <a:off x="838200" y="17697450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Penal/Procesos de Violencia de Género                                </a:t>
          </a:r>
        </a:p>
      </xdr:txBody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10</xdr:col>
      <xdr:colOff>209175</xdr:colOff>
      <xdr:row>83</xdr:row>
      <xdr:rowOff>133350</xdr:rowOff>
    </xdr:to>
    <xdr:sp macro="" textlink="">
      <xdr:nvSpPr>
        <xdr:cNvPr id="11" name="10 Rectángulo redondeado"/>
        <xdr:cNvSpPr/>
      </xdr:nvSpPr>
      <xdr:spPr>
        <a:xfrm>
          <a:off x="838200" y="183451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Formas de Terminación de los Procedimientos</a:t>
          </a:r>
        </a:p>
      </xdr:txBody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10</xdr:col>
      <xdr:colOff>209175</xdr:colOff>
      <xdr:row>93</xdr:row>
      <xdr:rowOff>133350</xdr:rowOff>
    </xdr:to>
    <xdr:sp macro="" textlink="">
      <xdr:nvSpPr>
        <xdr:cNvPr id="12" name="11 Rectángulo redondeado"/>
        <xdr:cNvSpPr/>
      </xdr:nvSpPr>
      <xdr:spPr>
        <a:xfrm>
          <a:off x="838200" y="211836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10</xdr:col>
      <xdr:colOff>209175</xdr:colOff>
      <xdr:row>105</xdr:row>
      <xdr:rowOff>133350</xdr:rowOff>
    </xdr:to>
    <xdr:sp macro="" textlink="">
      <xdr:nvSpPr>
        <xdr:cNvPr id="13" name="12 Rectángulo redondeado"/>
        <xdr:cNvSpPr/>
      </xdr:nvSpPr>
      <xdr:spPr>
        <a:xfrm>
          <a:off x="838200" y="240220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twoCellAnchor>
  <xdr:oneCellAnchor>
    <xdr:from>
      <xdr:col>1</xdr:col>
      <xdr:colOff>0</xdr:colOff>
      <xdr:row>115</xdr:row>
      <xdr:rowOff>0</xdr:rowOff>
    </xdr:from>
    <xdr:ext cx="11534400" cy="313200"/>
    <xdr:sp macro="" textlink="">
      <xdr:nvSpPr>
        <xdr:cNvPr id="14" name="13 Rectángulo redondeado"/>
        <xdr:cNvSpPr/>
      </xdr:nvSpPr>
      <xdr:spPr>
        <a:xfrm>
          <a:off x="838200" y="26269950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 Provincial/Procesos de Violencia de Género                                 </a:t>
          </a:r>
        </a:p>
      </xdr:txBody>
    </xdr:sp>
    <xdr:clientData/>
  </xdr:oneCellAnchor>
  <xdr:oneCellAnchor>
    <xdr:from>
      <xdr:col>1</xdr:col>
      <xdr:colOff>0</xdr:colOff>
      <xdr:row>119</xdr:row>
      <xdr:rowOff>0</xdr:rowOff>
    </xdr:from>
    <xdr:ext cx="11534400" cy="295275"/>
    <xdr:sp macro="" textlink="">
      <xdr:nvSpPr>
        <xdr:cNvPr id="15" name="14 Rectángulo redondeado"/>
        <xdr:cNvSpPr/>
      </xdr:nvSpPr>
      <xdr:spPr>
        <a:xfrm>
          <a:off x="838200" y="269176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 dictadas en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Única Instancia por las Audiencias Provinciales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0</xdr:colOff>
      <xdr:row>134</xdr:row>
      <xdr:rowOff>0</xdr:rowOff>
    </xdr:from>
    <xdr:ext cx="11534400" cy="295275"/>
    <xdr:sp macro="" textlink="">
      <xdr:nvSpPr>
        <xdr:cNvPr id="16" name="15 Rectángulo redondeado"/>
        <xdr:cNvSpPr/>
      </xdr:nvSpPr>
      <xdr:spPr>
        <a:xfrm>
          <a:off x="838200" y="299561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terminación de los </a:t>
          </a: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Recursos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Apelación contra sentencias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0</xdr:colOff>
      <xdr:row>159</xdr:row>
      <xdr:rowOff>0</xdr:rowOff>
    </xdr:from>
    <xdr:ext cx="11534400" cy="295275"/>
    <xdr:sp macro="" textlink="">
      <xdr:nvSpPr>
        <xdr:cNvPr id="17" name="16 Rectángulo redondeado"/>
        <xdr:cNvSpPr/>
      </xdr:nvSpPr>
      <xdr:spPr>
        <a:xfrm>
          <a:off x="838200" y="335661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oneCellAnchor>
  <xdr:oneCellAnchor>
    <xdr:from>
      <xdr:col>1</xdr:col>
      <xdr:colOff>0</xdr:colOff>
      <xdr:row>170</xdr:row>
      <xdr:rowOff>0</xdr:rowOff>
    </xdr:from>
    <xdr:ext cx="11534400" cy="295275"/>
    <xdr:sp macro="" textlink="">
      <xdr:nvSpPr>
        <xdr:cNvPr id="18" name="17 Rectángulo redondeado"/>
        <xdr:cNvSpPr/>
      </xdr:nvSpPr>
      <xdr:spPr>
        <a:xfrm>
          <a:off x="838200" y="364045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oneCellAnchor>
  <xdr:oneCellAnchor>
    <xdr:from>
      <xdr:col>1</xdr:col>
      <xdr:colOff>0</xdr:colOff>
      <xdr:row>185</xdr:row>
      <xdr:rowOff>0</xdr:rowOff>
    </xdr:from>
    <xdr:ext cx="11534400" cy="313200"/>
    <xdr:sp macro="" textlink="">
      <xdr:nvSpPr>
        <xdr:cNvPr id="19" name="18 Rectángulo redondeado"/>
        <xdr:cNvSpPr/>
      </xdr:nvSpPr>
      <xdr:spPr>
        <a:xfrm>
          <a:off x="838200" y="39604950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 de Menores/Procesos de Violencia de Género                                 </a:t>
          </a:r>
        </a:p>
      </xdr:txBody>
    </xdr:sp>
    <xdr:clientData/>
  </xdr:oneCellAnchor>
  <xdr:twoCellAnchor editAs="oneCell">
    <xdr:from>
      <xdr:col>1</xdr:col>
      <xdr:colOff>0</xdr:colOff>
      <xdr:row>189</xdr:row>
      <xdr:rowOff>0</xdr:rowOff>
    </xdr:from>
    <xdr:to>
      <xdr:col>10</xdr:col>
      <xdr:colOff>209175</xdr:colOff>
      <xdr:row>190</xdr:row>
      <xdr:rowOff>133350</xdr:rowOff>
    </xdr:to>
    <xdr:sp macro="" textlink="">
      <xdr:nvSpPr>
        <xdr:cNvPr id="20" name="19 Rectángulo redondeado"/>
        <xdr:cNvSpPr/>
      </xdr:nvSpPr>
      <xdr:spPr>
        <a:xfrm>
          <a:off x="838200" y="402526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Delito de Menores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oneCellAnchor>
    <xdr:from>
      <xdr:col>1</xdr:col>
      <xdr:colOff>0</xdr:colOff>
      <xdr:row>199</xdr:row>
      <xdr:rowOff>0</xdr:rowOff>
    </xdr:from>
    <xdr:ext cx="11534400" cy="295275"/>
    <xdr:sp macro="" textlink="">
      <xdr:nvSpPr>
        <xdr:cNvPr id="21" name="20 Rectángulo redondeado"/>
        <xdr:cNvSpPr/>
      </xdr:nvSpPr>
      <xdr:spPr>
        <a:xfrm>
          <a:off x="838200" y="423672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por Delito </a:t>
          </a:r>
        </a:p>
      </xdr:txBody>
    </xdr:sp>
    <xdr:clientData/>
  </xdr:oneCellAnchor>
  <xdr:oneCellAnchor>
    <xdr:from>
      <xdr:col>1</xdr:col>
      <xdr:colOff>0</xdr:colOff>
      <xdr:row>213</xdr:row>
      <xdr:rowOff>0</xdr:rowOff>
    </xdr:from>
    <xdr:ext cx="11534400" cy="295275"/>
    <xdr:sp macro="" textlink="">
      <xdr:nvSpPr>
        <xdr:cNvPr id="22" name="21 Rectángulo redondeado"/>
        <xdr:cNvSpPr/>
      </xdr:nvSpPr>
      <xdr:spPr>
        <a:xfrm>
          <a:off x="838200" y="455866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</a:t>
          </a:r>
        </a:p>
      </xdr:txBody>
    </xdr:sp>
    <xdr:clientData/>
  </xdr:oneCellAnchor>
  <xdr:oneCellAnchor>
    <xdr:from>
      <xdr:col>1</xdr:col>
      <xdr:colOff>0</xdr:colOff>
      <xdr:row>149</xdr:row>
      <xdr:rowOff>9525</xdr:rowOff>
    </xdr:from>
    <xdr:ext cx="11534400" cy="342900"/>
    <xdr:sp macro="" textlink="">
      <xdr:nvSpPr>
        <xdr:cNvPr id="23" name="22 Rectángulo redondeado"/>
        <xdr:cNvSpPr/>
      </xdr:nvSpPr>
      <xdr:spPr>
        <a:xfrm>
          <a:off x="838200" y="33575625"/>
          <a:ext cx="11534400" cy="3429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Apelaciones P.Delitos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209550</xdr:colOff>
      <xdr:row>3</xdr:row>
      <xdr:rowOff>38100</xdr:rowOff>
    </xdr:to>
    <xdr:sp macro="" textlink="">
      <xdr:nvSpPr>
        <xdr:cNvPr id="2" name="1 Rectángulo redondeado"/>
        <xdr:cNvSpPr/>
      </xdr:nvSpPr>
      <xdr:spPr>
        <a:xfrm>
          <a:off x="838200" y="161925"/>
          <a:ext cx="115347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Com. Valenciana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9524</xdr:colOff>
      <xdr:row>4</xdr:row>
      <xdr:rowOff>28574</xdr:rowOff>
    </xdr:from>
    <xdr:to>
      <xdr:col>10</xdr:col>
      <xdr:colOff>218699</xdr:colOff>
      <xdr:row>6</xdr:row>
      <xdr:rowOff>19050</xdr:rowOff>
    </xdr:to>
    <xdr:sp macro="" textlink="">
      <xdr:nvSpPr>
        <xdr:cNvPr id="3" name="2 Rectángulo redondeado"/>
        <xdr:cNvSpPr/>
      </xdr:nvSpPr>
      <xdr:spPr>
        <a:xfrm>
          <a:off x="847724" y="676274"/>
          <a:ext cx="11534400" cy="314326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Violencia sobre la Mujer              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10</xdr:col>
      <xdr:colOff>419100</xdr:colOff>
      <xdr:row>1</xdr:row>
      <xdr:rowOff>47625</xdr:rowOff>
    </xdr:from>
    <xdr:to>
      <xdr:col>11</xdr:col>
      <xdr:colOff>257174</xdr:colOff>
      <xdr:row>4</xdr:row>
      <xdr:rowOff>104775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2582525" y="209550"/>
          <a:ext cx="723899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 editAs="oneCell">
    <xdr:from>
      <xdr:col>0</xdr:col>
      <xdr:colOff>828675</xdr:colOff>
      <xdr:row>7</xdr:row>
      <xdr:rowOff>104775</xdr:rowOff>
    </xdr:from>
    <xdr:to>
      <xdr:col>10</xdr:col>
      <xdr:colOff>199650</xdr:colOff>
      <xdr:row>9</xdr:row>
      <xdr:rowOff>76200</xdr:rowOff>
    </xdr:to>
    <xdr:sp macro="" textlink="">
      <xdr:nvSpPr>
        <xdr:cNvPr id="5" name="4 Rectángulo redondeado"/>
        <xdr:cNvSpPr/>
      </xdr:nvSpPr>
      <xdr:spPr>
        <a:xfrm>
          <a:off x="828675" y="12382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Denuncias, Víctimas, Renuncias y sus Evoluciones</a:t>
          </a:r>
        </a:p>
      </xdr:txBody>
    </xdr:sp>
    <xdr:clientData/>
  </xdr:twoCellAnchor>
  <xdr:twoCellAnchor editAs="oneCell">
    <xdr:from>
      <xdr:col>1</xdr:col>
      <xdr:colOff>28573</xdr:colOff>
      <xdr:row>25</xdr:row>
      <xdr:rowOff>28575</xdr:rowOff>
    </xdr:from>
    <xdr:to>
      <xdr:col>10</xdr:col>
      <xdr:colOff>237748</xdr:colOff>
      <xdr:row>29</xdr:row>
      <xdr:rowOff>38100</xdr:rowOff>
    </xdr:to>
    <xdr:sp macro="" textlink="">
      <xdr:nvSpPr>
        <xdr:cNvPr id="6" name="5 Rectángulo redondeado"/>
        <xdr:cNvSpPr/>
      </xdr:nvSpPr>
      <xdr:spPr>
        <a:xfrm>
          <a:off x="866773" y="5448300"/>
          <a:ext cx="11534400" cy="65722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Órdenes de Protección y Medidas de Protección y Seguridad de las Víctimas,(de los arts. 544 ter y 544 bis), solicitadas a Instancia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10</xdr:col>
      <xdr:colOff>209175</xdr:colOff>
      <xdr:row>38</xdr:row>
      <xdr:rowOff>133275</xdr:rowOff>
    </xdr:to>
    <xdr:sp macro="" textlink="">
      <xdr:nvSpPr>
        <xdr:cNvPr id="7" name="6 Rectángulo redondeado"/>
        <xdr:cNvSpPr/>
      </xdr:nvSpPr>
      <xdr:spPr>
        <a:xfrm>
          <a:off x="838200" y="8086725"/>
          <a:ext cx="11534400" cy="2952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 de Terminación de los Procedimientos </a:t>
          </a:r>
        </a:p>
      </xdr:txBody>
    </xdr:sp>
    <xdr:clientData/>
  </xdr:twoCellAnchor>
  <xdr:twoCellAnchor editAs="oneCell">
    <xdr:from>
      <xdr:col>0</xdr:col>
      <xdr:colOff>838199</xdr:colOff>
      <xdr:row>50</xdr:row>
      <xdr:rowOff>0</xdr:rowOff>
    </xdr:from>
    <xdr:to>
      <xdr:col>10</xdr:col>
      <xdr:colOff>209174</xdr:colOff>
      <xdr:row>51</xdr:row>
      <xdr:rowOff>133350</xdr:rowOff>
    </xdr:to>
    <xdr:sp macro="" textlink="">
      <xdr:nvSpPr>
        <xdr:cNvPr id="8" name="7 Rectángulo redondeado"/>
        <xdr:cNvSpPr/>
      </xdr:nvSpPr>
      <xdr:spPr>
        <a:xfrm>
          <a:off x="838199" y="111728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10</xdr:col>
      <xdr:colOff>209175</xdr:colOff>
      <xdr:row>63</xdr:row>
      <xdr:rowOff>133350</xdr:rowOff>
    </xdr:to>
    <xdr:sp macro="" textlink="">
      <xdr:nvSpPr>
        <xdr:cNvPr id="9" name="8 Rectángulo redondeado"/>
        <xdr:cNvSpPr/>
      </xdr:nvSpPr>
      <xdr:spPr>
        <a:xfrm>
          <a:off x="838200" y="140398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Asuntos Penales Ingresados directamente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</a:t>
          </a: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por tipo de procesos</a:t>
          </a:r>
        </a:p>
      </xdr:txBody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10</xdr:col>
      <xdr:colOff>209175</xdr:colOff>
      <xdr:row>79</xdr:row>
      <xdr:rowOff>151275</xdr:rowOff>
    </xdr:to>
    <xdr:sp macro="" textlink="">
      <xdr:nvSpPr>
        <xdr:cNvPr id="10" name="9 Rectángulo redondeado"/>
        <xdr:cNvSpPr/>
      </xdr:nvSpPr>
      <xdr:spPr>
        <a:xfrm>
          <a:off x="838200" y="17697450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Penal/Procesos de Violencia de Género                                 </a:t>
          </a:r>
        </a:p>
      </xdr:txBody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10</xdr:col>
      <xdr:colOff>209175</xdr:colOff>
      <xdr:row>83</xdr:row>
      <xdr:rowOff>133350</xdr:rowOff>
    </xdr:to>
    <xdr:sp macro="" textlink="">
      <xdr:nvSpPr>
        <xdr:cNvPr id="11" name="10 Rectángulo redondeado"/>
        <xdr:cNvSpPr/>
      </xdr:nvSpPr>
      <xdr:spPr>
        <a:xfrm>
          <a:off x="838200" y="183451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Formas de Terminación de los Procedimientos</a:t>
          </a:r>
        </a:p>
      </xdr:txBody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10</xdr:col>
      <xdr:colOff>209175</xdr:colOff>
      <xdr:row>93</xdr:row>
      <xdr:rowOff>133350</xdr:rowOff>
    </xdr:to>
    <xdr:sp macro="" textlink="">
      <xdr:nvSpPr>
        <xdr:cNvPr id="12" name="11 Rectángulo redondeado"/>
        <xdr:cNvSpPr/>
      </xdr:nvSpPr>
      <xdr:spPr>
        <a:xfrm>
          <a:off x="838200" y="211836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10</xdr:col>
      <xdr:colOff>209175</xdr:colOff>
      <xdr:row>105</xdr:row>
      <xdr:rowOff>133350</xdr:rowOff>
    </xdr:to>
    <xdr:sp macro="" textlink="">
      <xdr:nvSpPr>
        <xdr:cNvPr id="13" name="12 Rectángulo redondeado"/>
        <xdr:cNvSpPr/>
      </xdr:nvSpPr>
      <xdr:spPr>
        <a:xfrm>
          <a:off x="838200" y="240220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twoCellAnchor>
  <xdr:oneCellAnchor>
    <xdr:from>
      <xdr:col>1</xdr:col>
      <xdr:colOff>0</xdr:colOff>
      <xdr:row>115</xdr:row>
      <xdr:rowOff>0</xdr:rowOff>
    </xdr:from>
    <xdr:ext cx="11534400" cy="313200"/>
    <xdr:sp macro="" textlink="">
      <xdr:nvSpPr>
        <xdr:cNvPr id="14" name="13 Rectángulo redondeado"/>
        <xdr:cNvSpPr/>
      </xdr:nvSpPr>
      <xdr:spPr>
        <a:xfrm>
          <a:off x="838200" y="26269950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 Provincial/Procesos de Violencia de Género                                 </a:t>
          </a:r>
        </a:p>
      </xdr:txBody>
    </xdr:sp>
    <xdr:clientData/>
  </xdr:oneCellAnchor>
  <xdr:oneCellAnchor>
    <xdr:from>
      <xdr:col>1</xdr:col>
      <xdr:colOff>0</xdr:colOff>
      <xdr:row>119</xdr:row>
      <xdr:rowOff>0</xdr:rowOff>
    </xdr:from>
    <xdr:ext cx="11534400" cy="295275"/>
    <xdr:sp macro="" textlink="">
      <xdr:nvSpPr>
        <xdr:cNvPr id="15" name="14 Rectángulo redondeado"/>
        <xdr:cNvSpPr/>
      </xdr:nvSpPr>
      <xdr:spPr>
        <a:xfrm>
          <a:off x="838200" y="269176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 dictadas en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Única Instancia por las Audiencias Provinciales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0</xdr:colOff>
      <xdr:row>134</xdr:row>
      <xdr:rowOff>0</xdr:rowOff>
    </xdr:from>
    <xdr:ext cx="11534400" cy="295275"/>
    <xdr:sp macro="" textlink="">
      <xdr:nvSpPr>
        <xdr:cNvPr id="16" name="15 Rectángulo redondeado"/>
        <xdr:cNvSpPr/>
      </xdr:nvSpPr>
      <xdr:spPr>
        <a:xfrm>
          <a:off x="838200" y="299561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terminación de los </a:t>
          </a: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Recursos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Apelación contra sentencias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0</xdr:colOff>
      <xdr:row>159</xdr:row>
      <xdr:rowOff>0</xdr:rowOff>
    </xdr:from>
    <xdr:ext cx="11534400" cy="295275"/>
    <xdr:sp macro="" textlink="">
      <xdr:nvSpPr>
        <xdr:cNvPr id="17" name="16 Rectángulo redondeado"/>
        <xdr:cNvSpPr/>
      </xdr:nvSpPr>
      <xdr:spPr>
        <a:xfrm>
          <a:off x="838200" y="356044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oneCellAnchor>
  <xdr:oneCellAnchor>
    <xdr:from>
      <xdr:col>1</xdr:col>
      <xdr:colOff>0</xdr:colOff>
      <xdr:row>170</xdr:row>
      <xdr:rowOff>0</xdr:rowOff>
    </xdr:from>
    <xdr:ext cx="11534400" cy="295275"/>
    <xdr:sp macro="" textlink="">
      <xdr:nvSpPr>
        <xdr:cNvPr id="18" name="17 Rectángulo redondeado"/>
        <xdr:cNvSpPr/>
      </xdr:nvSpPr>
      <xdr:spPr>
        <a:xfrm>
          <a:off x="838200" y="384429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oneCellAnchor>
  <xdr:oneCellAnchor>
    <xdr:from>
      <xdr:col>1</xdr:col>
      <xdr:colOff>0</xdr:colOff>
      <xdr:row>185</xdr:row>
      <xdr:rowOff>0</xdr:rowOff>
    </xdr:from>
    <xdr:ext cx="11534400" cy="313200"/>
    <xdr:sp macro="" textlink="">
      <xdr:nvSpPr>
        <xdr:cNvPr id="19" name="18 Rectángulo redondeado"/>
        <xdr:cNvSpPr/>
      </xdr:nvSpPr>
      <xdr:spPr>
        <a:xfrm>
          <a:off x="838200" y="41643300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 de Menores/Procesos de Violencia de Género                                </a:t>
          </a:r>
        </a:p>
      </xdr:txBody>
    </xdr:sp>
    <xdr:clientData/>
  </xdr:oneCellAnchor>
  <xdr:twoCellAnchor editAs="oneCell">
    <xdr:from>
      <xdr:col>1</xdr:col>
      <xdr:colOff>0</xdr:colOff>
      <xdr:row>189</xdr:row>
      <xdr:rowOff>0</xdr:rowOff>
    </xdr:from>
    <xdr:to>
      <xdr:col>10</xdr:col>
      <xdr:colOff>209175</xdr:colOff>
      <xdr:row>190</xdr:row>
      <xdr:rowOff>133350</xdr:rowOff>
    </xdr:to>
    <xdr:sp macro="" textlink="">
      <xdr:nvSpPr>
        <xdr:cNvPr id="20" name="19 Rectángulo redondeado"/>
        <xdr:cNvSpPr/>
      </xdr:nvSpPr>
      <xdr:spPr>
        <a:xfrm>
          <a:off x="838200" y="422910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Delito de Menores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oneCellAnchor>
    <xdr:from>
      <xdr:col>1</xdr:col>
      <xdr:colOff>0</xdr:colOff>
      <xdr:row>199</xdr:row>
      <xdr:rowOff>0</xdr:rowOff>
    </xdr:from>
    <xdr:ext cx="11534400" cy="295275"/>
    <xdr:sp macro="" textlink="">
      <xdr:nvSpPr>
        <xdr:cNvPr id="21" name="20 Rectángulo redondeado"/>
        <xdr:cNvSpPr/>
      </xdr:nvSpPr>
      <xdr:spPr>
        <a:xfrm>
          <a:off x="838200" y="444055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por Delito </a:t>
          </a:r>
        </a:p>
      </xdr:txBody>
    </xdr:sp>
    <xdr:clientData/>
  </xdr:oneCellAnchor>
  <xdr:oneCellAnchor>
    <xdr:from>
      <xdr:col>1</xdr:col>
      <xdr:colOff>0</xdr:colOff>
      <xdr:row>213</xdr:row>
      <xdr:rowOff>0</xdr:rowOff>
    </xdr:from>
    <xdr:ext cx="11534400" cy="295275"/>
    <xdr:sp macro="" textlink="">
      <xdr:nvSpPr>
        <xdr:cNvPr id="22" name="21 Rectángulo redondeado"/>
        <xdr:cNvSpPr/>
      </xdr:nvSpPr>
      <xdr:spPr>
        <a:xfrm>
          <a:off x="838200" y="476250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</a:t>
          </a:r>
        </a:p>
      </xdr:txBody>
    </xdr:sp>
    <xdr:clientData/>
  </xdr:oneCellAnchor>
  <xdr:oneCellAnchor>
    <xdr:from>
      <xdr:col>1</xdr:col>
      <xdr:colOff>0</xdr:colOff>
      <xdr:row>149</xdr:row>
      <xdr:rowOff>9525</xdr:rowOff>
    </xdr:from>
    <xdr:ext cx="11534400" cy="342900"/>
    <xdr:sp macro="" textlink="">
      <xdr:nvSpPr>
        <xdr:cNvPr id="23" name="22 Rectángulo redondeado"/>
        <xdr:cNvSpPr/>
      </xdr:nvSpPr>
      <xdr:spPr>
        <a:xfrm>
          <a:off x="838200" y="33575625"/>
          <a:ext cx="11534400" cy="3429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Apelaciones P.Delitos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</xdr:colOff>
      <xdr:row>4</xdr:row>
      <xdr:rowOff>28574</xdr:rowOff>
    </xdr:from>
    <xdr:to>
      <xdr:col>10</xdr:col>
      <xdr:colOff>218699</xdr:colOff>
      <xdr:row>6</xdr:row>
      <xdr:rowOff>19050</xdr:rowOff>
    </xdr:to>
    <xdr:sp macro="" textlink="">
      <xdr:nvSpPr>
        <xdr:cNvPr id="3" name="2 Rectángulo redondeado"/>
        <xdr:cNvSpPr/>
      </xdr:nvSpPr>
      <xdr:spPr>
        <a:xfrm>
          <a:off x="847724" y="676274"/>
          <a:ext cx="11534400" cy="314326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Violencia sobre la Mujer               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10</xdr:col>
      <xdr:colOff>419100</xdr:colOff>
      <xdr:row>1</xdr:row>
      <xdr:rowOff>47625</xdr:rowOff>
    </xdr:from>
    <xdr:to>
      <xdr:col>11</xdr:col>
      <xdr:colOff>257174</xdr:colOff>
      <xdr:row>4</xdr:row>
      <xdr:rowOff>104775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2582525" y="209550"/>
          <a:ext cx="723899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 editAs="oneCell">
    <xdr:from>
      <xdr:col>0</xdr:col>
      <xdr:colOff>828675</xdr:colOff>
      <xdr:row>7</xdr:row>
      <xdr:rowOff>104775</xdr:rowOff>
    </xdr:from>
    <xdr:to>
      <xdr:col>10</xdr:col>
      <xdr:colOff>199650</xdr:colOff>
      <xdr:row>9</xdr:row>
      <xdr:rowOff>76200</xdr:rowOff>
    </xdr:to>
    <xdr:sp macro="" textlink="">
      <xdr:nvSpPr>
        <xdr:cNvPr id="5" name="4 Rectángulo redondeado"/>
        <xdr:cNvSpPr/>
      </xdr:nvSpPr>
      <xdr:spPr>
        <a:xfrm>
          <a:off x="828675" y="12382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Denuncias, Víctimas, Renuncias y sus Evoluciones</a:t>
          </a:r>
        </a:p>
      </xdr:txBody>
    </xdr:sp>
    <xdr:clientData/>
  </xdr:twoCellAnchor>
  <xdr:twoCellAnchor editAs="oneCell">
    <xdr:from>
      <xdr:col>1</xdr:col>
      <xdr:colOff>28573</xdr:colOff>
      <xdr:row>25</xdr:row>
      <xdr:rowOff>28575</xdr:rowOff>
    </xdr:from>
    <xdr:to>
      <xdr:col>10</xdr:col>
      <xdr:colOff>237748</xdr:colOff>
      <xdr:row>29</xdr:row>
      <xdr:rowOff>38100</xdr:rowOff>
    </xdr:to>
    <xdr:sp macro="" textlink="">
      <xdr:nvSpPr>
        <xdr:cNvPr id="6" name="5 Rectángulo redondeado"/>
        <xdr:cNvSpPr/>
      </xdr:nvSpPr>
      <xdr:spPr>
        <a:xfrm>
          <a:off x="866773" y="5448300"/>
          <a:ext cx="11534400" cy="65722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Órdenes de Protección y Medidas de Protección y Seguridad de las Víctimas,(de los arts. 544 ter y 544 bis), solicitadas a Instancia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10</xdr:col>
      <xdr:colOff>209175</xdr:colOff>
      <xdr:row>38</xdr:row>
      <xdr:rowOff>133275</xdr:rowOff>
    </xdr:to>
    <xdr:sp macro="" textlink="">
      <xdr:nvSpPr>
        <xdr:cNvPr id="7" name="6 Rectángulo redondeado"/>
        <xdr:cNvSpPr/>
      </xdr:nvSpPr>
      <xdr:spPr>
        <a:xfrm>
          <a:off x="838200" y="8086725"/>
          <a:ext cx="11534400" cy="2952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 de Terminación de los Procedimientos </a:t>
          </a:r>
        </a:p>
      </xdr:txBody>
    </xdr:sp>
    <xdr:clientData/>
  </xdr:twoCellAnchor>
  <xdr:twoCellAnchor editAs="oneCell">
    <xdr:from>
      <xdr:col>0</xdr:col>
      <xdr:colOff>838199</xdr:colOff>
      <xdr:row>50</xdr:row>
      <xdr:rowOff>0</xdr:rowOff>
    </xdr:from>
    <xdr:to>
      <xdr:col>10</xdr:col>
      <xdr:colOff>209174</xdr:colOff>
      <xdr:row>51</xdr:row>
      <xdr:rowOff>133350</xdr:rowOff>
    </xdr:to>
    <xdr:sp macro="" textlink="">
      <xdr:nvSpPr>
        <xdr:cNvPr id="8" name="7 Rectángulo redondeado"/>
        <xdr:cNvSpPr/>
      </xdr:nvSpPr>
      <xdr:spPr>
        <a:xfrm>
          <a:off x="838199" y="111728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10</xdr:col>
      <xdr:colOff>209175</xdr:colOff>
      <xdr:row>63</xdr:row>
      <xdr:rowOff>133350</xdr:rowOff>
    </xdr:to>
    <xdr:sp macro="" textlink="">
      <xdr:nvSpPr>
        <xdr:cNvPr id="9" name="8 Rectángulo redondeado"/>
        <xdr:cNvSpPr/>
      </xdr:nvSpPr>
      <xdr:spPr>
        <a:xfrm>
          <a:off x="838200" y="140398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Asuntos Penales Ingresados directamente por tipo de procesos</a:t>
          </a:r>
        </a:p>
      </xdr:txBody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10</xdr:col>
      <xdr:colOff>209175</xdr:colOff>
      <xdr:row>79</xdr:row>
      <xdr:rowOff>151275</xdr:rowOff>
    </xdr:to>
    <xdr:sp macro="" textlink="">
      <xdr:nvSpPr>
        <xdr:cNvPr id="10" name="9 Rectángulo redondeado"/>
        <xdr:cNvSpPr/>
      </xdr:nvSpPr>
      <xdr:spPr>
        <a:xfrm>
          <a:off x="838200" y="17697450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Penal/Procesos de Violencia de Género                                </a:t>
          </a:r>
        </a:p>
      </xdr:txBody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10</xdr:col>
      <xdr:colOff>209175</xdr:colOff>
      <xdr:row>83</xdr:row>
      <xdr:rowOff>133350</xdr:rowOff>
    </xdr:to>
    <xdr:sp macro="" textlink="">
      <xdr:nvSpPr>
        <xdr:cNvPr id="11" name="10 Rectángulo redondeado"/>
        <xdr:cNvSpPr/>
      </xdr:nvSpPr>
      <xdr:spPr>
        <a:xfrm>
          <a:off x="838200" y="183451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Formas de Terminación de los Procedimientos</a:t>
          </a:r>
        </a:p>
      </xdr:txBody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10</xdr:col>
      <xdr:colOff>209175</xdr:colOff>
      <xdr:row>93</xdr:row>
      <xdr:rowOff>133350</xdr:rowOff>
    </xdr:to>
    <xdr:sp macro="" textlink="">
      <xdr:nvSpPr>
        <xdr:cNvPr id="12" name="11 Rectángulo redondeado"/>
        <xdr:cNvSpPr/>
      </xdr:nvSpPr>
      <xdr:spPr>
        <a:xfrm>
          <a:off x="838200" y="211836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10</xdr:col>
      <xdr:colOff>209175</xdr:colOff>
      <xdr:row>105</xdr:row>
      <xdr:rowOff>133350</xdr:rowOff>
    </xdr:to>
    <xdr:sp macro="" textlink="">
      <xdr:nvSpPr>
        <xdr:cNvPr id="13" name="12 Rectángulo redondeado"/>
        <xdr:cNvSpPr/>
      </xdr:nvSpPr>
      <xdr:spPr>
        <a:xfrm>
          <a:off x="838200" y="240220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twoCellAnchor>
  <xdr:oneCellAnchor>
    <xdr:from>
      <xdr:col>1</xdr:col>
      <xdr:colOff>0</xdr:colOff>
      <xdr:row>115</xdr:row>
      <xdr:rowOff>0</xdr:rowOff>
    </xdr:from>
    <xdr:ext cx="11534400" cy="313200"/>
    <xdr:sp macro="" textlink="">
      <xdr:nvSpPr>
        <xdr:cNvPr id="14" name="13 Rectángulo redondeado"/>
        <xdr:cNvSpPr/>
      </xdr:nvSpPr>
      <xdr:spPr>
        <a:xfrm>
          <a:off x="838200" y="26269950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 Provincial/Procesos de Violencia de Género                                 </a:t>
          </a:r>
        </a:p>
      </xdr:txBody>
    </xdr:sp>
    <xdr:clientData/>
  </xdr:oneCellAnchor>
  <xdr:oneCellAnchor>
    <xdr:from>
      <xdr:col>1</xdr:col>
      <xdr:colOff>0</xdr:colOff>
      <xdr:row>119</xdr:row>
      <xdr:rowOff>0</xdr:rowOff>
    </xdr:from>
    <xdr:ext cx="11534400" cy="295275"/>
    <xdr:sp macro="" textlink="">
      <xdr:nvSpPr>
        <xdr:cNvPr id="15" name="14 Rectángulo redondeado"/>
        <xdr:cNvSpPr/>
      </xdr:nvSpPr>
      <xdr:spPr>
        <a:xfrm>
          <a:off x="838200" y="269176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 dictadas en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Única Instancia por las Audiencias Provinciales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0</xdr:colOff>
      <xdr:row>134</xdr:row>
      <xdr:rowOff>0</xdr:rowOff>
    </xdr:from>
    <xdr:ext cx="11534400" cy="295275"/>
    <xdr:sp macro="" textlink="">
      <xdr:nvSpPr>
        <xdr:cNvPr id="16" name="15 Rectángulo redondeado"/>
        <xdr:cNvSpPr/>
      </xdr:nvSpPr>
      <xdr:spPr>
        <a:xfrm>
          <a:off x="838200" y="299561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terminación de los </a:t>
          </a: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Recursos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Apelación contra sentencias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0</xdr:colOff>
      <xdr:row>159</xdr:row>
      <xdr:rowOff>0</xdr:rowOff>
    </xdr:from>
    <xdr:ext cx="11534400" cy="295275"/>
    <xdr:sp macro="" textlink="">
      <xdr:nvSpPr>
        <xdr:cNvPr id="17" name="16 Rectángulo redondeado"/>
        <xdr:cNvSpPr/>
      </xdr:nvSpPr>
      <xdr:spPr>
        <a:xfrm>
          <a:off x="838200" y="356044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oneCellAnchor>
  <xdr:oneCellAnchor>
    <xdr:from>
      <xdr:col>1</xdr:col>
      <xdr:colOff>0</xdr:colOff>
      <xdr:row>170</xdr:row>
      <xdr:rowOff>0</xdr:rowOff>
    </xdr:from>
    <xdr:ext cx="11534400" cy="295275"/>
    <xdr:sp macro="" textlink="">
      <xdr:nvSpPr>
        <xdr:cNvPr id="18" name="17 Rectángulo redondeado"/>
        <xdr:cNvSpPr/>
      </xdr:nvSpPr>
      <xdr:spPr>
        <a:xfrm>
          <a:off x="838200" y="384429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oneCellAnchor>
  <xdr:oneCellAnchor>
    <xdr:from>
      <xdr:col>1</xdr:col>
      <xdr:colOff>0</xdr:colOff>
      <xdr:row>185</xdr:row>
      <xdr:rowOff>0</xdr:rowOff>
    </xdr:from>
    <xdr:ext cx="11534400" cy="313200"/>
    <xdr:sp macro="" textlink="">
      <xdr:nvSpPr>
        <xdr:cNvPr id="19" name="18 Rectángulo redondeado"/>
        <xdr:cNvSpPr/>
      </xdr:nvSpPr>
      <xdr:spPr>
        <a:xfrm>
          <a:off x="838200" y="41643300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 de Menores/Procesos de Violencia de Género                                </a:t>
          </a:r>
        </a:p>
      </xdr:txBody>
    </xdr:sp>
    <xdr:clientData/>
  </xdr:oneCellAnchor>
  <xdr:twoCellAnchor editAs="oneCell">
    <xdr:from>
      <xdr:col>1</xdr:col>
      <xdr:colOff>0</xdr:colOff>
      <xdr:row>189</xdr:row>
      <xdr:rowOff>0</xdr:rowOff>
    </xdr:from>
    <xdr:to>
      <xdr:col>10</xdr:col>
      <xdr:colOff>209175</xdr:colOff>
      <xdr:row>190</xdr:row>
      <xdr:rowOff>133350</xdr:rowOff>
    </xdr:to>
    <xdr:sp macro="" textlink="">
      <xdr:nvSpPr>
        <xdr:cNvPr id="20" name="19 Rectángulo redondeado"/>
        <xdr:cNvSpPr/>
      </xdr:nvSpPr>
      <xdr:spPr>
        <a:xfrm>
          <a:off x="838200" y="422910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Delito de Menores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oneCellAnchor>
    <xdr:from>
      <xdr:col>1</xdr:col>
      <xdr:colOff>0</xdr:colOff>
      <xdr:row>199</xdr:row>
      <xdr:rowOff>0</xdr:rowOff>
    </xdr:from>
    <xdr:ext cx="11534400" cy="295275"/>
    <xdr:sp macro="" textlink="">
      <xdr:nvSpPr>
        <xdr:cNvPr id="21" name="20 Rectángulo redondeado"/>
        <xdr:cNvSpPr/>
      </xdr:nvSpPr>
      <xdr:spPr>
        <a:xfrm>
          <a:off x="838200" y="444055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por Delito </a:t>
          </a:r>
        </a:p>
      </xdr:txBody>
    </xdr:sp>
    <xdr:clientData/>
  </xdr:oneCellAnchor>
  <xdr:oneCellAnchor>
    <xdr:from>
      <xdr:col>1</xdr:col>
      <xdr:colOff>0</xdr:colOff>
      <xdr:row>213</xdr:row>
      <xdr:rowOff>0</xdr:rowOff>
    </xdr:from>
    <xdr:ext cx="11534400" cy="295275"/>
    <xdr:sp macro="" textlink="">
      <xdr:nvSpPr>
        <xdr:cNvPr id="22" name="21 Rectángulo redondeado"/>
        <xdr:cNvSpPr/>
      </xdr:nvSpPr>
      <xdr:spPr>
        <a:xfrm>
          <a:off x="838200" y="476250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</a:t>
          </a:r>
        </a:p>
      </xdr:txBody>
    </xdr:sp>
    <xdr:clientData/>
  </xdr:oneCellAnchor>
  <xdr:oneCellAnchor>
    <xdr:from>
      <xdr:col>1</xdr:col>
      <xdr:colOff>0</xdr:colOff>
      <xdr:row>149</xdr:row>
      <xdr:rowOff>9525</xdr:rowOff>
    </xdr:from>
    <xdr:ext cx="11534400" cy="342900"/>
    <xdr:sp macro="" textlink="">
      <xdr:nvSpPr>
        <xdr:cNvPr id="23" name="22 Rectángulo redondeado"/>
        <xdr:cNvSpPr/>
      </xdr:nvSpPr>
      <xdr:spPr>
        <a:xfrm>
          <a:off x="838200" y="33575625"/>
          <a:ext cx="11534400" cy="3429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Apelaciones P.Delitos</a:t>
          </a:r>
        </a:p>
      </xdr:txBody>
    </xdr:sp>
    <xdr:clientData/>
  </xdr:oneCellAnchor>
  <xdr:twoCellAnchor editAs="oneCell">
    <xdr:from>
      <xdr:col>1</xdr:col>
      <xdr:colOff>0</xdr:colOff>
      <xdr:row>1</xdr:row>
      <xdr:rowOff>0</xdr:rowOff>
    </xdr:from>
    <xdr:to>
      <xdr:col>10</xdr:col>
      <xdr:colOff>209550</xdr:colOff>
      <xdr:row>3</xdr:row>
      <xdr:rowOff>38100</xdr:rowOff>
    </xdr:to>
    <xdr:sp macro="" textlink="">
      <xdr:nvSpPr>
        <xdr:cNvPr id="24" name="23 Rectángulo redondeado"/>
        <xdr:cNvSpPr/>
      </xdr:nvSpPr>
      <xdr:spPr>
        <a:xfrm>
          <a:off x="838200" y="161925"/>
          <a:ext cx="115347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Extremadura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</xdr:colOff>
      <xdr:row>4</xdr:row>
      <xdr:rowOff>28574</xdr:rowOff>
    </xdr:from>
    <xdr:to>
      <xdr:col>10</xdr:col>
      <xdr:colOff>218699</xdr:colOff>
      <xdr:row>6</xdr:row>
      <xdr:rowOff>19050</xdr:rowOff>
    </xdr:to>
    <xdr:sp macro="" textlink="">
      <xdr:nvSpPr>
        <xdr:cNvPr id="2" name="1 Rectángulo redondeado"/>
        <xdr:cNvSpPr/>
      </xdr:nvSpPr>
      <xdr:spPr>
        <a:xfrm>
          <a:off x="847724" y="676274"/>
          <a:ext cx="11534400" cy="314326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Violencia sobre la Mujer               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10</xdr:col>
      <xdr:colOff>419100</xdr:colOff>
      <xdr:row>1</xdr:row>
      <xdr:rowOff>47625</xdr:rowOff>
    </xdr:from>
    <xdr:to>
      <xdr:col>11</xdr:col>
      <xdr:colOff>257174</xdr:colOff>
      <xdr:row>4</xdr:row>
      <xdr:rowOff>104775</xdr:rowOff>
    </xdr:to>
    <xdr:sp macro="" textlink="">
      <xdr:nvSpPr>
        <xdr:cNvPr id="3" name="2 Flecha izquierda">
          <a:hlinkClick xmlns:r="http://schemas.openxmlformats.org/officeDocument/2006/relationships" r:id="rId1"/>
        </xdr:cNvPr>
        <xdr:cNvSpPr/>
      </xdr:nvSpPr>
      <xdr:spPr>
        <a:xfrm>
          <a:off x="12582525" y="209550"/>
          <a:ext cx="723899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 editAs="oneCell">
    <xdr:from>
      <xdr:col>0</xdr:col>
      <xdr:colOff>828675</xdr:colOff>
      <xdr:row>7</xdr:row>
      <xdr:rowOff>104775</xdr:rowOff>
    </xdr:from>
    <xdr:to>
      <xdr:col>10</xdr:col>
      <xdr:colOff>199650</xdr:colOff>
      <xdr:row>9</xdr:row>
      <xdr:rowOff>76200</xdr:rowOff>
    </xdr:to>
    <xdr:sp macro="" textlink="">
      <xdr:nvSpPr>
        <xdr:cNvPr id="4" name="3 Rectángulo redondeado"/>
        <xdr:cNvSpPr/>
      </xdr:nvSpPr>
      <xdr:spPr>
        <a:xfrm>
          <a:off x="828675" y="12382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Denuncias, Víctimas, Renuncias y sus Evoluciones</a:t>
          </a:r>
        </a:p>
      </xdr:txBody>
    </xdr:sp>
    <xdr:clientData/>
  </xdr:twoCellAnchor>
  <xdr:twoCellAnchor editAs="oneCell">
    <xdr:from>
      <xdr:col>1</xdr:col>
      <xdr:colOff>28573</xdr:colOff>
      <xdr:row>25</xdr:row>
      <xdr:rowOff>28575</xdr:rowOff>
    </xdr:from>
    <xdr:to>
      <xdr:col>10</xdr:col>
      <xdr:colOff>237748</xdr:colOff>
      <xdr:row>29</xdr:row>
      <xdr:rowOff>38100</xdr:rowOff>
    </xdr:to>
    <xdr:sp macro="" textlink="">
      <xdr:nvSpPr>
        <xdr:cNvPr id="5" name="4 Rectángulo redondeado"/>
        <xdr:cNvSpPr/>
      </xdr:nvSpPr>
      <xdr:spPr>
        <a:xfrm>
          <a:off x="866773" y="5448300"/>
          <a:ext cx="11534400" cy="65722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Órdenes de Protección y Medidas de Protección y Seguridad de las Víctimas,(de los arts. 544 ter y 544 bis), solicitadas a Instancia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10</xdr:col>
      <xdr:colOff>209175</xdr:colOff>
      <xdr:row>38</xdr:row>
      <xdr:rowOff>133275</xdr:rowOff>
    </xdr:to>
    <xdr:sp macro="" textlink="">
      <xdr:nvSpPr>
        <xdr:cNvPr id="6" name="5 Rectángulo redondeado"/>
        <xdr:cNvSpPr/>
      </xdr:nvSpPr>
      <xdr:spPr>
        <a:xfrm>
          <a:off x="838200" y="8086725"/>
          <a:ext cx="11534400" cy="2952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 de Terminación de los Procedimientos </a:t>
          </a:r>
        </a:p>
      </xdr:txBody>
    </xdr:sp>
    <xdr:clientData/>
  </xdr:twoCellAnchor>
  <xdr:twoCellAnchor editAs="oneCell">
    <xdr:from>
      <xdr:col>0</xdr:col>
      <xdr:colOff>838199</xdr:colOff>
      <xdr:row>50</xdr:row>
      <xdr:rowOff>0</xdr:rowOff>
    </xdr:from>
    <xdr:to>
      <xdr:col>10</xdr:col>
      <xdr:colOff>209174</xdr:colOff>
      <xdr:row>51</xdr:row>
      <xdr:rowOff>133350</xdr:rowOff>
    </xdr:to>
    <xdr:sp macro="" textlink="">
      <xdr:nvSpPr>
        <xdr:cNvPr id="7" name="6 Rectángulo redondeado"/>
        <xdr:cNvSpPr/>
      </xdr:nvSpPr>
      <xdr:spPr>
        <a:xfrm>
          <a:off x="838199" y="111728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10</xdr:col>
      <xdr:colOff>209175</xdr:colOff>
      <xdr:row>63</xdr:row>
      <xdr:rowOff>133350</xdr:rowOff>
    </xdr:to>
    <xdr:sp macro="" textlink="">
      <xdr:nvSpPr>
        <xdr:cNvPr id="8" name="7 Rectángulo redondeado"/>
        <xdr:cNvSpPr/>
      </xdr:nvSpPr>
      <xdr:spPr>
        <a:xfrm>
          <a:off x="838200" y="140398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Asuntos Penales Ingresados directamente por tipo de procesos</a:t>
          </a:r>
        </a:p>
      </xdr:txBody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10</xdr:col>
      <xdr:colOff>209175</xdr:colOff>
      <xdr:row>79</xdr:row>
      <xdr:rowOff>151275</xdr:rowOff>
    </xdr:to>
    <xdr:sp macro="" textlink="">
      <xdr:nvSpPr>
        <xdr:cNvPr id="9" name="8 Rectángulo redondeado"/>
        <xdr:cNvSpPr/>
      </xdr:nvSpPr>
      <xdr:spPr>
        <a:xfrm>
          <a:off x="838200" y="17697450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Penal/Procesos de Violencia de Género                                </a:t>
          </a:r>
        </a:p>
      </xdr:txBody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10</xdr:col>
      <xdr:colOff>209175</xdr:colOff>
      <xdr:row>83</xdr:row>
      <xdr:rowOff>133350</xdr:rowOff>
    </xdr:to>
    <xdr:sp macro="" textlink="">
      <xdr:nvSpPr>
        <xdr:cNvPr id="10" name="9 Rectángulo redondeado"/>
        <xdr:cNvSpPr/>
      </xdr:nvSpPr>
      <xdr:spPr>
        <a:xfrm>
          <a:off x="838200" y="183451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Formas de Terminación de los Procedimientos</a:t>
          </a:r>
        </a:p>
      </xdr:txBody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10</xdr:col>
      <xdr:colOff>209175</xdr:colOff>
      <xdr:row>93</xdr:row>
      <xdr:rowOff>133350</xdr:rowOff>
    </xdr:to>
    <xdr:sp macro="" textlink="">
      <xdr:nvSpPr>
        <xdr:cNvPr id="11" name="10 Rectángulo redondeado"/>
        <xdr:cNvSpPr/>
      </xdr:nvSpPr>
      <xdr:spPr>
        <a:xfrm>
          <a:off x="838200" y="211836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10</xdr:col>
      <xdr:colOff>209175</xdr:colOff>
      <xdr:row>105</xdr:row>
      <xdr:rowOff>133350</xdr:rowOff>
    </xdr:to>
    <xdr:sp macro="" textlink="">
      <xdr:nvSpPr>
        <xdr:cNvPr id="12" name="11 Rectángulo redondeado"/>
        <xdr:cNvSpPr/>
      </xdr:nvSpPr>
      <xdr:spPr>
        <a:xfrm>
          <a:off x="838200" y="240220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twoCellAnchor>
  <xdr:oneCellAnchor>
    <xdr:from>
      <xdr:col>1</xdr:col>
      <xdr:colOff>0</xdr:colOff>
      <xdr:row>115</xdr:row>
      <xdr:rowOff>0</xdr:rowOff>
    </xdr:from>
    <xdr:ext cx="11534400" cy="313200"/>
    <xdr:sp macro="" textlink="">
      <xdr:nvSpPr>
        <xdr:cNvPr id="13" name="12 Rectángulo redondeado"/>
        <xdr:cNvSpPr/>
      </xdr:nvSpPr>
      <xdr:spPr>
        <a:xfrm>
          <a:off x="838200" y="26269950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 Provincial/Procesos de Violencia de Género                                 </a:t>
          </a:r>
        </a:p>
      </xdr:txBody>
    </xdr:sp>
    <xdr:clientData/>
  </xdr:oneCellAnchor>
  <xdr:oneCellAnchor>
    <xdr:from>
      <xdr:col>1</xdr:col>
      <xdr:colOff>0</xdr:colOff>
      <xdr:row>119</xdr:row>
      <xdr:rowOff>0</xdr:rowOff>
    </xdr:from>
    <xdr:ext cx="11534400" cy="295275"/>
    <xdr:sp macro="" textlink="">
      <xdr:nvSpPr>
        <xdr:cNvPr id="14" name="13 Rectángulo redondeado"/>
        <xdr:cNvSpPr/>
      </xdr:nvSpPr>
      <xdr:spPr>
        <a:xfrm>
          <a:off x="838200" y="269176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 dictadas en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Única Instancia por las Audiencias Provinciales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0</xdr:colOff>
      <xdr:row>134</xdr:row>
      <xdr:rowOff>0</xdr:rowOff>
    </xdr:from>
    <xdr:ext cx="11534400" cy="295275"/>
    <xdr:sp macro="" textlink="">
      <xdr:nvSpPr>
        <xdr:cNvPr id="15" name="14 Rectángulo redondeado"/>
        <xdr:cNvSpPr/>
      </xdr:nvSpPr>
      <xdr:spPr>
        <a:xfrm>
          <a:off x="838200" y="299561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terminación de los </a:t>
          </a: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Recursos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Apelación contra sentencias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0</xdr:colOff>
      <xdr:row>159</xdr:row>
      <xdr:rowOff>0</xdr:rowOff>
    </xdr:from>
    <xdr:ext cx="11534400" cy="295275"/>
    <xdr:sp macro="" textlink="">
      <xdr:nvSpPr>
        <xdr:cNvPr id="16" name="15 Rectángulo redondeado"/>
        <xdr:cNvSpPr/>
      </xdr:nvSpPr>
      <xdr:spPr>
        <a:xfrm>
          <a:off x="838200" y="356044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oneCellAnchor>
  <xdr:oneCellAnchor>
    <xdr:from>
      <xdr:col>1</xdr:col>
      <xdr:colOff>0</xdr:colOff>
      <xdr:row>170</xdr:row>
      <xdr:rowOff>0</xdr:rowOff>
    </xdr:from>
    <xdr:ext cx="11534400" cy="295275"/>
    <xdr:sp macro="" textlink="">
      <xdr:nvSpPr>
        <xdr:cNvPr id="17" name="16 Rectángulo redondeado"/>
        <xdr:cNvSpPr/>
      </xdr:nvSpPr>
      <xdr:spPr>
        <a:xfrm>
          <a:off x="838200" y="384429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oneCellAnchor>
  <xdr:oneCellAnchor>
    <xdr:from>
      <xdr:col>1</xdr:col>
      <xdr:colOff>0</xdr:colOff>
      <xdr:row>185</xdr:row>
      <xdr:rowOff>0</xdr:rowOff>
    </xdr:from>
    <xdr:ext cx="11534400" cy="313200"/>
    <xdr:sp macro="" textlink="">
      <xdr:nvSpPr>
        <xdr:cNvPr id="18" name="17 Rectángulo redondeado"/>
        <xdr:cNvSpPr/>
      </xdr:nvSpPr>
      <xdr:spPr>
        <a:xfrm>
          <a:off x="838200" y="41643300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 de Menores/Procesos de Violencia de Género                                 </a:t>
          </a:r>
        </a:p>
      </xdr:txBody>
    </xdr:sp>
    <xdr:clientData/>
  </xdr:oneCellAnchor>
  <xdr:twoCellAnchor editAs="oneCell">
    <xdr:from>
      <xdr:col>1</xdr:col>
      <xdr:colOff>0</xdr:colOff>
      <xdr:row>189</xdr:row>
      <xdr:rowOff>0</xdr:rowOff>
    </xdr:from>
    <xdr:to>
      <xdr:col>10</xdr:col>
      <xdr:colOff>209175</xdr:colOff>
      <xdr:row>190</xdr:row>
      <xdr:rowOff>133350</xdr:rowOff>
    </xdr:to>
    <xdr:sp macro="" textlink="">
      <xdr:nvSpPr>
        <xdr:cNvPr id="19" name="18 Rectángulo redondeado"/>
        <xdr:cNvSpPr/>
      </xdr:nvSpPr>
      <xdr:spPr>
        <a:xfrm>
          <a:off x="838200" y="422910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Delito de Menores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oneCellAnchor>
    <xdr:from>
      <xdr:col>1</xdr:col>
      <xdr:colOff>0</xdr:colOff>
      <xdr:row>199</xdr:row>
      <xdr:rowOff>0</xdr:rowOff>
    </xdr:from>
    <xdr:ext cx="11534400" cy="295275"/>
    <xdr:sp macro="" textlink="">
      <xdr:nvSpPr>
        <xdr:cNvPr id="20" name="19 Rectángulo redondeado"/>
        <xdr:cNvSpPr/>
      </xdr:nvSpPr>
      <xdr:spPr>
        <a:xfrm>
          <a:off x="838200" y="444055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por Delito </a:t>
          </a:r>
        </a:p>
      </xdr:txBody>
    </xdr:sp>
    <xdr:clientData/>
  </xdr:oneCellAnchor>
  <xdr:oneCellAnchor>
    <xdr:from>
      <xdr:col>1</xdr:col>
      <xdr:colOff>0</xdr:colOff>
      <xdr:row>213</xdr:row>
      <xdr:rowOff>0</xdr:rowOff>
    </xdr:from>
    <xdr:ext cx="11534400" cy="295275"/>
    <xdr:sp macro="" textlink="">
      <xdr:nvSpPr>
        <xdr:cNvPr id="21" name="20 Rectángulo redondeado"/>
        <xdr:cNvSpPr/>
      </xdr:nvSpPr>
      <xdr:spPr>
        <a:xfrm>
          <a:off x="838200" y="476250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</a:t>
          </a:r>
        </a:p>
      </xdr:txBody>
    </xdr:sp>
    <xdr:clientData/>
  </xdr:oneCellAnchor>
  <xdr:oneCellAnchor>
    <xdr:from>
      <xdr:col>1</xdr:col>
      <xdr:colOff>0</xdr:colOff>
      <xdr:row>149</xdr:row>
      <xdr:rowOff>9525</xdr:rowOff>
    </xdr:from>
    <xdr:ext cx="11534400" cy="342900"/>
    <xdr:sp macro="" textlink="">
      <xdr:nvSpPr>
        <xdr:cNvPr id="22" name="21 Rectángulo redondeado"/>
        <xdr:cNvSpPr/>
      </xdr:nvSpPr>
      <xdr:spPr>
        <a:xfrm>
          <a:off x="838200" y="33575625"/>
          <a:ext cx="11534400" cy="3429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Apelaciones P.Delitos</a:t>
          </a:r>
        </a:p>
      </xdr:txBody>
    </xdr:sp>
    <xdr:clientData/>
  </xdr:oneCellAnchor>
  <xdr:twoCellAnchor editAs="oneCell">
    <xdr:from>
      <xdr:col>1</xdr:col>
      <xdr:colOff>0</xdr:colOff>
      <xdr:row>1</xdr:row>
      <xdr:rowOff>0</xdr:rowOff>
    </xdr:from>
    <xdr:to>
      <xdr:col>10</xdr:col>
      <xdr:colOff>209550</xdr:colOff>
      <xdr:row>3</xdr:row>
      <xdr:rowOff>38100</xdr:rowOff>
    </xdr:to>
    <xdr:sp macro="" textlink="">
      <xdr:nvSpPr>
        <xdr:cNvPr id="23" name="22 Rectángulo redondeado"/>
        <xdr:cNvSpPr/>
      </xdr:nvSpPr>
      <xdr:spPr>
        <a:xfrm>
          <a:off x="838200" y="161925"/>
          <a:ext cx="115347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Galicia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</xdr:colOff>
      <xdr:row>4</xdr:row>
      <xdr:rowOff>28574</xdr:rowOff>
    </xdr:from>
    <xdr:to>
      <xdr:col>10</xdr:col>
      <xdr:colOff>218699</xdr:colOff>
      <xdr:row>6</xdr:row>
      <xdr:rowOff>19050</xdr:rowOff>
    </xdr:to>
    <xdr:sp macro="" textlink="">
      <xdr:nvSpPr>
        <xdr:cNvPr id="2" name="1 Rectángulo redondeado"/>
        <xdr:cNvSpPr/>
      </xdr:nvSpPr>
      <xdr:spPr>
        <a:xfrm>
          <a:off x="847724" y="676274"/>
          <a:ext cx="11534400" cy="314326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Violencia sobre la Mujer               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10</xdr:col>
      <xdr:colOff>419100</xdr:colOff>
      <xdr:row>1</xdr:row>
      <xdr:rowOff>47625</xdr:rowOff>
    </xdr:from>
    <xdr:to>
      <xdr:col>11</xdr:col>
      <xdr:colOff>257174</xdr:colOff>
      <xdr:row>4</xdr:row>
      <xdr:rowOff>104775</xdr:rowOff>
    </xdr:to>
    <xdr:sp macro="" textlink="">
      <xdr:nvSpPr>
        <xdr:cNvPr id="3" name="2 Flecha izquierda">
          <a:hlinkClick xmlns:r="http://schemas.openxmlformats.org/officeDocument/2006/relationships" r:id="rId1"/>
        </xdr:cNvPr>
        <xdr:cNvSpPr/>
      </xdr:nvSpPr>
      <xdr:spPr>
        <a:xfrm>
          <a:off x="12582525" y="209550"/>
          <a:ext cx="723899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 editAs="oneCell">
    <xdr:from>
      <xdr:col>0</xdr:col>
      <xdr:colOff>828675</xdr:colOff>
      <xdr:row>7</xdr:row>
      <xdr:rowOff>104775</xdr:rowOff>
    </xdr:from>
    <xdr:to>
      <xdr:col>10</xdr:col>
      <xdr:colOff>199650</xdr:colOff>
      <xdr:row>9</xdr:row>
      <xdr:rowOff>76200</xdr:rowOff>
    </xdr:to>
    <xdr:sp macro="" textlink="">
      <xdr:nvSpPr>
        <xdr:cNvPr id="4" name="3 Rectángulo redondeado"/>
        <xdr:cNvSpPr/>
      </xdr:nvSpPr>
      <xdr:spPr>
        <a:xfrm>
          <a:off x="828675" y="12382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Denuncias, Víctimas, Renuncias y sus Evoluciones</a:t>
          </a:r>
        </a:p>
      </xdr:txBody>
    </xdr:sp>
    <xdr:clientData/>
  </xdr:twoCellAnchor>
  <xdr:twoCellAnchor editAs="oneCell">
    <xdr:from>
      <xdr:col>1</xdr:col>
      <xdr:colOff>28573</xdr:colOff>
      <xdr:row>25</xdr:row>
      <xdr:rowOff>28575</xdr:rowOff>
    </xdr:from>
    <xdr:to>
      <xdr:col>10</xdr:col>
      <xdr:colOff>237748</xdr:colOff>
      <xdr:row>29</xdr:row>
      <xdr:rowOff>38100</xdr:rowOff>
    </xdr:to>
    <xdr:sp macro="" textlink="">
      <xdr:nvSpPr>
        <xdr:cNvPr id="5" name="4 Rectángulo redondeado"/>
        <xdr:cNvSpPr/>
      </xdr:nvSpPr>
      <xdr:spPr>
        <a:xfrm>
          <a:off x="866773" y="5629275"/>
          <a:ext cx="11534400" cy="65722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Órdenes de Protección y Medidas de Protección y Seguridad de las Víctimas,(de los arts. 544 ter y 544 bis), solicitadas a Instancia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10</xdr:col>
      <xdr:colOff>209175</xdr:colOff>
      <xdr:row>38</xdr:row>
      <xdr:rowOff>133275</xdr:rowOff>
    </xdr:to>
    <xdr:sp macro="" textlink="">
      <xdr:nvSpPr>
        <xdr:cNvPr id="6" name="5 Rectángulo redondeado"/>
        <xdr:cNvSpPr/>
      </xdr:nvSpPr>
      <xdr:spPr>
        <a:xfrm>
          <a:off x="838200" y="8267700"/>
          <a:ext cx="11534400" cy="2952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 de Terminación de los Procedimientos </a:t>
          </a:r>
        </a:p>
      </xdr:txBody>
    </xdr:sp>
    <xdr:clientData/>
  </xdr:twoCellAnchor>
  <xdr:twoCellAnchor editAs="oneCell">
    <xdr:from>
      <xdr:col>0</xdr:col>
      <xdr:colOff>838199</xdr:colOff>
      <xdr:row>50</xdr:row>
      <xdr:rowOff>0</xdr:rowOff>
    </xdr:from>
    <xdr:to>
      <xdr:col>10</xdr:col>
      <xdr:colOff>209174</xdr:colOff>
      <xdr:row>51</xdr:row>
      <xdr:rowOff>133350</xdr:rowOff>
    </xdr:to>
    <xdr:sp macro="" textlink="">
      <xdr:nvSpPr>
        <xdr:cNvPr id="7" name="6 Rectángulo redondeado"/>
        <xdr:cNvSpPr/>
      </xdr:nvSpPr>
      <xdr:spPr>
        <a:xfrm>
          <a:off x="838199" y="113538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10</xdr:col>
      <xdr:colOff>209175</xdr:colOff>
      <xdr:row>63</xdr:row>
      <xdr:rowOff>133350</xdr:rowOff>
    </xdr:to>
    <xdr:sp macro="" textlink="">
      <xdr:nvSpPr>
        <xdr:cNvPr id="8" name="7 Rectángulo redondeado"/>
        <xdr:cNvSpPr/>
      </xdr:nvSpPr>
      <xdr:spPr>
        <a:xfrm>
          <a:off x="838200" y="142208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Asuntos Penales Ingresados directamente por tipo de procesos</a:t>
          </a:r>
        </a:p>
      </xdr:txBody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10</xdr:col>
      <xdr:colOff>209175</xdr:colOff>
      <xdr:row>79</xdr:row>
      <xdr:rowOff>151275</xdr:rowOff>
    </xdr:to>
    <xdr:sp macro="" textlink="">
      <xdr:nvSpPr>
        <xdr:cNvPr id="9" name="8 Rectángulo redondeado"/>
        <xdr:cNvSpPr/>
      </xdr:nvSpPr>
      <xdr:spPr>
        <a:xfrm>
          <a:off x="838200" y="17878425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Penal/Procesos de Violencia de Género                                </a:t>
          </a:r>
        </a:p>
      </xdr:txBody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10</xdr:col>
      <xdr:colOff>209175</xdr:colOff>
      <xdr:row>83</xdr:row>
      <xdr:rowOff>133350</xdr:rowOff>
    </xdr:to>
    <xdr:sp macro="" textlink="">
      <xdr:nvSpPr>
        <xdr:cNvPr id="10" name="9 Rectángulo redondeado"/>
        <xdr:cNvSpPr/>
      </xdr:nvSpPr>
      <xdr:spPr>
        <a:xfrm>
          <a:off x="838200" y="185261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Formas de Terminación de los Procedimientos</a:t>
          </a:r>
        </a:p>
      </xdr:txBody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10</xdr:col>
      <xdr:colOff>209175</xdr:colOff>
      <xdr:row>93</xdr:row>
      <xdr:rowOff>133350</xdr:rowOff>
    </xdr:to>
    <xdr:sp macro="" textlink="">
      <xdr:nvSpPr>
        <xdr:cNvPr id="11" name="10 Rectángulo redondeado"/>
        <xdr:cNvSpPr/>
      </xdr:nvSpPr>
      <xdr:spPr>
        <a:xfrm>
          <a:off x="838200" y="213645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10</xdr:col>
      <xdr:colOff>209175</xdr:colOff>
      <xdr:row>105</xdr:row>
      <xdr:rowOff>133350</xdr:rowOff>
    </xdr:to>
    <xdr:sp macro="" textlink="">
      <xdr:nvSpPr>
        <xdr:cNvPr id="12" name="11 Rectángulo redondeado"/>
        <xdr:cNvSpPr/>
      </xdr:nvSpPr>
      <xdr:spPr>
        <a:xfrm>
          <a:off x="838200" y="242030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twoCellAnchor>
  <xdr:oneCellAnchor>
    <xdr:from>
      <xdr:col>1</xdr:col>
      <xdr:colOff>0</xdr:colOff>
      <xdr:row>115</xdr:row>
      <xdr:rowOff>0</xdr:rowOff>
    </xdr:from>
    <xdr:ext cx="11534400" cy="313200"/>
    <xdr:sp macro="" textlink="">
      <xdr:nvSpPr>
        <xdr:cNvPr id="13" name="12 Rectángulo redondeado"/>
        <xdr:cNvSpPr/>
      </xdr:nvSpPr>
      <xdr:spPr>
        <a:xfrm>
          <a:off x="838200" y="26450925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 Provincial/Procesos de Violencia de Género                                 </a:t>
          </a:r>
        </a:p>
      </xdr:txBody>
    </xdr:sp>
    <xdr:clientData/>
  </xdr:oneCellAnchor>
  <xdr:oneCellAnchor>
    <xdr:from>
      <xdr:col>1</xdr:col>
      <xdr:colOff>0</xdr:colOff>
      <xdr:row>119</xdr:row>
      <xdr:rowOff>0</xdr:rowOff>
    </xdr:from>
    <xdr:ext cx="11534400" cy="295275"/>
    <xdr:sp macro="" textlink="">
      <xdr:nvSpPr>
        <xdr:cNvPr id="14" name="13 Rectángulo redondeado"/>
        <xdr:cNvSpPr/>
      </xdr:nvSpPr>
      <xdr:spPr>
        <a:xfrm>
          <a:off x="838200" y="270986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 dictadas en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Única Instancia por las Audiencias Provinciales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0</xdr:colOff>
      <xdr:row>134</xdr:row>
      <xdr:rowOff>0</xdr:rowOff>
    </xdr:from>
    <xdr:ext cx="11534400" cy="295275"/>
    <xdr:sp macro="" textlink="">
      <xdr:nvSpPr>
        <xdr:cNvPr id="15" name="14 Rectángulo redondeado"/>
        <xdr:cNvSpPr/>
      </xdr:nvSpPr>
      <xdr:spPr>
        <a:xfrm>
          <a:off x="838200" y="301371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terminación de los </a:t>
          </a: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Recursos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Apelación contra sentencias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0</xdr:colOff>
      <xdr:row>159</xdr:row>
      <xdr:rowOff>0</xdr:rowOff>
    </xdr:from>
    <xdr:ext cx="11534400" cy="295275"/>
    <xdr:sp macro="" textlink="">
      <xdr:nvSpPr>
        <xdr:cNvPr id="16" name="15 Rectángulo redondeado"/>
        <xdr:cNvSpPr/>
      </xdr:nvSpPr>
      <xdr:spPr>
        <a:xfrm>
          <a:off x="838200" y="357854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oneCellAnchor>
  <xdr:oneCellAnchor>
    <xdr:from>
      <xdr:col>1</xdr:col>
      <xdr:colOff>0</xdr:colOff>
      <xdr:row>170</xdr:row>
      <xdr:rowOff>0</xdr:rowOff>
    </xdr:from>
    <xdr:ext cx="11534400" cy="295275"/>
    <xdr:sp macro="" textlink="">
      <xdr:nvSpPr>
        <xdr:cNvPr id="17" name="16 Rectángulo redondeado"/>
        <xdr:cNvSpPr/>
      </xdr:nvSpPr>
      <xdr:spPr>
        <a:xfrm>
          <a:off x="838200" y="386238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oneCellAnchor>
  <xdr:oneCellAnchor>
    <xdr:from>
      <xdr:col>1</xdr:col>
      <xdr:colOff>0</xdr:colOff>
      <xdr:row>185</xdr:row>
      <xdr:rowOff>0</xdr:rowOff>
    </xdr:from>
    <xdr:ext cx="11534400" cy="313200"/>
    <xdr:sp macro="" textlink="">
      <xdr:nvSpPr>
        <xdr:cNvPr id="18" name="17 Rectángulo redondeado"/>
        <xdr:cNvSpPr/>
      </xdr:nvSpPr>
      <xdr:spPr>
        <a:xfrm>
          <a:off x="838200" y="41824275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 de Menores/Procesos de Violencia de Género                                 </a:t>
          </a:r>
        </a:p>
      </xdr:txBody>
    </xdr:sp>
    <xdr:clientData/>
  </xdr:oneCellAnchor>
  <xdr:twoCellAnchor editAs="oneCell">
    <xdr:from>
      <xdr:col>1</xdr:col>
      <xdr:colOff>0</xdr:colOff>
      <xdr:row>189</xdr:row>
      <xdr:rowOff>0</xdr:rowOff>
    </xdr:from>
    <xdr:to>
      <xdr:col>10</xdr:col>
      <xdr:colOff>209175</xdr:colOff>
      <xdr:row>190</xdr:row>
      <xdr:rowOff>133350</xdr:rowOff>
    </xdr:to>
    <xdr:sp macro="" textlink="">
      <xdr:nvSpPr>
        <xdr:cNvPr id="19" name="18 Rectángulo redondeado"/>
        <xdr:cNvSpPr/>
      </xdr:nvSpPr>
      <xdr:spPr>
        <a:xfrm>
          <a:off x="838200" y="424719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Delito de Menores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oneCellAnchor>
    <xdr:from>
      <xdr:col>1</xdr:col>
      <xdr:colOff>0</xdr:colOff>
      <xdr:row>199</xdr:row>
      <xdr:rowOff>0</xdr:rowOff>
    </xdr:from>
    <xdr:ext cx="11534400" cy="295275"/>
    <xdr:sp macro="" textlink="">
      <xdr:nvSpPr>
        <xdr:cNvPr id="20" name="19 Rectángulo redondeado"/>
        <xdr:cNvSpPr/>
      </xdr:nvSpPr>
      <xdr:spPr>
        <a:xfrm>
          <a:off x="838200" y="445865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por Delito </a:t>
          </a:r>
        </a:p>
      </xdr:txBody>
    </xdr:sp>
    <xdr:clientData/>
  </xdr:oneCellAnchor>
  <xdr:oneCellAnchor>
    <xdr:from>
      <xdr:col>1</xdr:col>
      <xdr:colOff>0</xdr:colOff>
      <xdr:row>213</xdr:row>
      <xdr:rowOff>0</xdr:rowOff>
    </xdr:from>
    <xdr:ext cx="11534400" cy="295275"/>
    <xdr:sp macro="" textlink="">
      <xdr:nvSpPr>
        <xdr:cNvPr id="21" name="20 Rectángulo redondeado"/>
        <xdr:cNvSpPr/>
      </xdr:nvSpPr>
      <xdr:spPr>
        <a:xfrm>
          <a:off x="838200" y="478059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</a:t>
          </a:r>
        </a:p>
      </xdr:txBody>
    </xdr:sp>
    <xdr:clientData/>
  </xdr:oneCellAnchor>
  <xdr:oneCellAnchor>
    <xdr:from>
      <xdr:col>1</xdr:col>
      <xdr:colOff>0</xdr:colOff>
      <xdr:row>149</xdr:row>
      <xdr:rowOff>9525</xdr:rowOff>
    </xdr:from>
    <xdr:ext cx="11534400" cy="342900"/>
    <xdr:sp macro="" textlink="">
      <xdr:nvSpPr>
        <xdr:cNvPr id="22" name="21 Rectángulo redondeado"/>
        <xdr:cNvSpPr/>
      </xdr:nvSpPr>
      <xdr:spPr>
        <a:xfrm>
          <a:off x="838200" y="33756600"/>
          <a:ext cx="11534400" cy="3429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Apelaciones P.Delitos</a:t>
          </a:r>
        </a:p>
      </xdr:txBody>
    </xdr:sp>
    <xdr:clientData/>
  </xdr:oneCellAnchor>
  <xdr:twoCellAnchor editAs="oneCell">
    <xdr:from>
      <xdr:col>1</xdr:col>
      <xdr:colOff>0</xdr:colOff>
      <xdr:row>1</xdr:row>
      <xdr:rowOff>0</xdr:rowOff>
    </xdr:from>
    <xdr:to>
      <xdr:col>10</xdr:col>
      <xdr:colOff>209550</xdr:colOff>
      <xdr:row>3</xdr:row>
      <xdr:rowOff>38100</xdr:rowOff>
    </xdr:to>
    <xdr:sp macro="" textlink="">
      <xdr:nvSpPr>
        <xdr:cNvPr id="23" name="22 Rectángulo redondeado"/>
        <xdr:cNvSpPr/>
      </xdr:nvSpPr>
      <xdr:spPr>
        <a:xfrm>
          <a:off x="838200" y="161925"/>
          <a:ext cx="115347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Comunidad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Madrid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</xdr:colOff>
      <xdr:row>4</xdr:row>
      <xdr:rowOff>28574</xdr:rowOff>
    </xdr:from>
    <xdr:to>
      <xdr:col>10</xdr:col>
      <xdr:colOff>218699</xdr:colOff>
      <xdr:row>6</xdr:row>
      <xdr:rowOff>19050</xdr:rowOff>
    </xdr:to>
    <xdr:sp macro="" textlink="">
      <xdr:nvSpPr>
        <xdr:cNvPr id="2" name="1 Rectángulo redondeado"/>
        <xdr:cNvSpPr/>
      </xdr:nvSpPr>
      <xdr:spPr>
        <a:xfrm>
          <a:off x="847724" y="676274"/>
          <a:ext cx="11534400" cy="314326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Violencia sobre la Mujer               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10</xdr:col>
      <xdr:colOff>419100</xdr:colOff>
      <xdr:row>1</xdr:row>
      <xdr:rowOff>47625</xdr:rowOff>
    </xdr:from>
    <xdr:to>
      <xdr:col>11</xdr:col>
      <xdr:colOff>257174</xdr:colOff>
      <xdr:row>4</xdr:row>
      <xdr:rowOff>104775</xdr:rowOff>
    </xdr:to>
    <xdr:sp macro="" textlink="">
      <xdr:nvSpPr>
        <xdr:cNvPr id="3" name="2 Flecha izquierda">
          <a:hlinkClick xmlns:r="http://schemas.openxmlformats.org/officeDocument/2006/relationships" r:id="rId1"/>
        </xdr:cNvPr>
        <xdr:cNvSpPr/>
      </xdr:nvSpPr>
      <xdr:spPr>
        <a:xfrm>
          <a:off x="12582525" y="209550"/>
          <a:ext cx="723899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 editAs="oneCell">
    <xdr:from>
      <xdr:col>0</xdr:col>
      <xdr:colOff>828675</xdr:colOff>
      <xdr:row>7</xdr:row>
      <xdr:rowOff>104775</xdr:rowOff>
    </xdr:from>
    <xdr:to>
      <xdr:col>10</xdr:col>
      <xdr:colOff>199650</xdr:colOff>
      <xdr:row>9</xdr:row>
      <xdr:rowOff>76200</xdr:rowOff>
    </xdr:to>
    <xdr:sp macro="" textlink="">
      <xdr:nvSpPr>
        <xdr:cNvPr id="4" name="3 Rectángulo redondeado"/>
        <xdr:cNvSpPr/>
      </xdr:nvSpPr>
      <xdr:spPr>
        <a:xfrm>
          <a:off x="828675" y="12382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Denuncias, Víctimas, Renuncias y sus Evoluciones</a:t>
          </a:r>
        </a:p>
      </xdr:txBody>
    </xdr:sp>
    <xdr:clientData/>
  </xdr:twoCellAnchor>
  <xdr:twoCellAnchor editAs="oneCell">
    <xdr:from>
      <xdr:col>1</xdr:col>
      <xdr:colOff>28573</xdr:colOff>
      <xdr:row>25</xdr:row>
      <xdr:rowOff>28575</xdr:rowOff>
    </xdr:from>
    <xdr:to>
      <xdr:col>10</xdr:col>
      <xdr:colOff>237748</xdr:colOff>
      <xdr:row>29</xdr:row>
      <xdr:rowOff>38100</xdr:rowOff>
    </xdr:to>
    <xdr:sp macro="" textlink="">
      <xdr:nvSpPr>
        <xdr:cNvPr id="5" name="4 Rectángulo redondeado"/>
        <xdr:cNvSpPr/>
      </xdr:nvSpPr>
      <xdr:spPr>
        <a:xfrm>
          <a:off x="866773" y="5629275"/>
          <a:ext cx="11534400" cy="65722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Órdenes de Protección y Medidas de Protección y Seguridad de las Víctimas,(de los arts. 544 ter y 544 bis), solicitadas a Instancia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10</xdr:col>
      <xdr:colOff>209175</xdr:colOff>
      <xdr:row>38</xdr:row>
      <xdr:rowOff>133275</xdr:rowOff>
    </xdr:to>
    <xdr:sp macro="" textlink="">
      <xdr:nvSpPr>
        <xdr:cNvPr id="6" name="5 Rectángulo redondeado"/>
        <xdr:cNvSpPr/>
      </xdr:nvSpPr>
      <xdr:spPr>
        <a:xfrm>
          <a:off x="838200" y="8267700"/>
          <a:ext cx="11534400" cy="2952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 de Terminación de los Procedimientos </a:t>
          </a:r>
        </a:p>
      </xdr:txBody>
    </xdr:sp>
    <xdr:clientData/>
  </xdr:twoCellAnchor>
  <xdr:twoCellAnchor editAs="oneCell">
    <xdr:from>
      <xdr:col>0</xdr:col>
      <xdr:colOff>838199</xdr:colOff>
      <xdr:row>50</xdr:row>
      <xdr:rowOff>0</xdr:rowOff>
    </xdr:from>
    <xdr:to>
      <xdr:col>10</xdr:col>
      <xdr:colOff>209174</xdr:colOff>
      <xdr:row>51</xdr:row>
      <xdr:rowOff>133350</xdr:rowOff>
    </xdr:to>
    <xdr:sp macro="" textlink="">
      <xdr:nvSpPr>
        <xdr:cNvPr id="7" name="6 Rectángulo redondeado"/>
        <xdr:cNvSpPr/>
      </xdr:nvSpPr>
      <xdr:spPr>
        <a:xfrm>
          <a:off x="838199" y="113538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10</xdr:col>
      <xdr:colOff>209175</xdr:colOff>
      <xdr:row>63</xdr:row>
      <xdr:rowOff>133350</xdr:rowOff>
    </xdr:to>
    <xdr:sp macro="" textlink="">
      <xdr:nvSpPr>
        <xdr:cNvPr id="8" name="7 Rectángulo redondeado"/>
        <xdr:cNvSpPr/>
      </xdr:nvSpPr>
      <xdr:spPr>
        <a:xfrm>
          <a:off x="838200" y="142208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Asuntos Penales Ingresados directamente por tipo de procesos</a:t>
          </a:r>
        </a:p>
      </xdr:txBody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10</xdr:col>
      <xdr:colOff>209175</xdr:colOff>
      <xdr:row>79</xdr:row>
      <xdr:rowOff>151275</xdr:rowOff>
    </xdr:to>
    <xdr:sp macro="" textlink="">
      <xdr:nvSpPr>
        <xdr:cNvPr id="9" name="8 Rectángulo redondeado"/>
        <xdr:cNvSpPr/>
      </xdr:nvSpPr>
      <xdr:spPr>
        <a:xfrm>
          <a:off x="838200" y="17878425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Penal/Procesos de Violencia de Género                                </a:t>
          </a:r>
        </a:p>
      </xdr:txBody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10</xdr:col>
      <xdr:colOff>209175</xdr:colOff>
      <xdr:row>83</xdr:row>
      <xdr:rowOff>133350</xdr:rowOff>
    </xdr:to>
    <xdr:sp macro="" textlink="">
      <xdr:nvSpPr>
        <xdr:cNvPr id="10" name="9 Rectángulo redondeado"/>
        <xdr:cNvSpPr/>
      </xdr:nvSpPr>
      <xdr:spPr>
        <a:xfrm>
          <a:off x="838200" y="185261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Formas de Terminación de los Procedimientos</a:t>
          </a:r>
        </a:p>
      </xdr:txBody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10</xdr:col>
      <xdr:colOff>209175</xdr:colOff>
      <xdr:row>93</xdr:row>
      <xdr:rowOff>133350</xdr:rowOff>
    </xdr:to>
    <xdr:sp macro="" textlink="">
      <xdr:nvSpPr>
        <xdr:cNvPr id="11" name="10 Rectángulo redondeado"/>
        <xdr:cNvSpPr/>
      </xdr:nvSpPr>
      <xdr:spPr>
        <a:xfrm>
          <a:off x="838200" y="213645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10</xdr:col>
      <xdr:colOff>209175</xdr:colOff>
      <xdr:row>105</xdr:row>
      <xdr:rowOff>133350</xdr:rowOff>
    </xdr:to>
    <xdr:sp macro="" textlink="">
      <xdr:nvSpPr>
        <xdr:cNvPr id="12" name="11 Rectángulo redondeado"/>
        <xdr:cNvSpPr/>
      </xdr:nvSpPr>
      <xdr:spPr>
        <a:xfrm>
          <a:off x="838200" y="242030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twoCellAnchor>
  <xdr:oneCellAnchor>
    <xdr:from>
      <xdr:col>1</xdr:col>
      <xdr:colOff>0</xdr:colOff>
      <xdr:row>115</xdr:row>
      <xdr:rowOff>0</xdr:rowOff>
    </xdr:from>
    <xdr:ext cx="11534400" cy="313200"/>
    <xdr:sp macro="" textlink="">
      <xdr:nvSpPr>
        <xdr:cNvPr id="13" name="12 Rectángulo redondeado"/>
        <xdr:cNvSpPr/>
      </xdr:nvSpPr>
      <xdr:spPr>
        <a:xfrm>
          <a:off x="838200" y="26450925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 Provincial/Procesos de Violencia de Género                                 </a:t>
          </a:r>
        </a:p>
      </xdr:txBody>
    </xdr:sp>
    <xdr:clientData/>
  </xdr:oneCellAnchor>
  <xdr:oneCellAnchor>
    <xdr:from>
      <xdr:col>1</xdr:col>
      <xdr:colOff>0</xdr:colOff>
      <xdr:row>119</xdr:row>
      <xdr:rowOff>0</xdr:rowOff>
    </xdr:from>
    <xdr:ext cx="11534400" cy="295275"/>
    <xdr:sp macro="" textlink="">
      <xdr:nvSpPr>
        <xdr:cNvPr id="14" name="13 Rectángulo redondeado"/>
        <xdr:cNvSpPr/>
      </xdr:nvSpPr>
      <xdr:spPr>
        <a:xfrm>
          <a:off x="838200" y="270986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 dictadas en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Única Instancia por las Audiencias Provinciales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0</xdr:colOff>
      <xdr:row>134</xdr:row>
      <xdr:rowOff>0</xdr:rowOff>
    </xdr:from>
    <xdr:ext cx="11534400" cy="295275"/>
    <xdr:sp macro="" textlink="">
      <xdr:nvSpPr>
        <xdr:cNvPr id="15" name="14 Rectángulo redondeado"/>
        <xdr:cNvSpPr/>
      </xdr:nvSpPr>
      <xdr:spPr>
        <a:xfrm>
          <a:off x="838200" y="301371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terminación de los </a:t>
          </a: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Recursos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Apelación contra sentencias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0</xdr:colOff>
      <xdr:row>159</xdr:row>
      <xdr:rowOff>0</xdr:rowOff>
    </xdr:from>
    <xdr:ext cx="11534400" cy="295275"/>
    <xdr:sp macro="" textlink="">
      <xdr:nvSpPr>
        <xdr:cNvPr id="16" name="15 Rectángulo redondeado"/>
        <xdr:cNvSpPr/>
      </xdr:nvSpPr>
      <xdr:spPr>
        <a:xfrm>
          <a:off x="838200" y="357854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oneCellAnchor>
  <xdr:oneCellAnchor>
    <xdr:from>
      <xdr:col>1</xdr:col>
      <xdr:colOff>0</xdr:colOff>
      <xdr:row>170</xdr:row>
      <xdr:rowOff>0</xdr:rowOff>
    </xdr:from>
    <xdr:ext cx="11534400" cy="295275"/>
    <xdr:sp macro="" textlink="">
      <xdr:nvSpPr>
        <xdr:cNvPr id="17" name="16 Rectángulo redondeado"/>
        <xdr:cNvSpPr/>
      </xdr:nvSpPr>
      <xdr:spPr>
        <a:xfrm>
          <a:off x="838200" y="386238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oneCellAnchor>
  <xdr:oneCellAnchor>
    <xdr:from>
      <xdr:col>1</xdr:col>
      <xdr:colOff>0</xdr:colOff>
      <xdr:row>185</xdr:row>
      <xdr:rowOff>0</xdr:rowOff>
    </xdr:from>
    <xdr:ext cx="11534400" cy="313200"/>
    <xdr:sp macro="" textlink="">
      <xdr:nvSpPr>
        <xdr:cNvPr id="18" name="17 Rectángulo redondeado"/>
        <xdr:cNvSpPr/>
      </xdr:nvSpPr>
      <xdr:spPr>
        <a:xfrm>
          <a:off x="838200" y="41824275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 de Menores/Procesos de Violencia de Género                                 </a:t>
          </a:r>
        </a:p>
      </xdr:txBody>
    </xdr:sp>
    <xdr:clientData/>
  </xdr:oneCellAnchor>
  <xdr:twoCellAnchor editAs="oneCell">
    <xdr:from>
      <xdr:col>1</xdr:col>
      <xdr:colOff>0</xdr:colOff>
      <xdr:row>189</xdr:row>
      <xdr:rowOff>0</xdr:rowOff>
    </xdr:from>
    <xdr:to>
      <xdr:col>10</xdr:col>
      <xdr:colOff>209175</xdr:colOff>
      <xdr:row>190</xdr:row>
      <xdr:rowOff>133350</xdr:rowOff>
    </xdr:to>
    <xdr:sp macro="" textlink="">
      <xdr:nvSpPr>
        <xdr:cNvPr id="19" name="18 Rectángulo redondeado"/>
        <xdr:cNvSpPr/>
      </xdr:nvSpPr>
      <xdr:spPr>
        <a:xfrm>
          <a:off x="838200" y="424719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Delito de Menores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oneCellAnchor>
    <xdr:from>
      <xdr:col>1</xdr:col>
      <xdr:colOff>0</xdr:colOff>
      <xdr:row>199</xdr:row>
      <xdr:rowOff>0</xdr:rowOff>
    </xdr:from>
    <xdr:ext cx="11534400" cy="295275"/>
    <xdr:sp macro="" textlink="">
      <xdr:nvSpPr>
        <xdr:cNvPr id="20" name="19 Rectángulo redondeado"/>
        <xdr:cNvSpPr/>
      </xdr:nvSpPr>
      <xdr:spPr>
        <a:xfrm>
          <a:off x="838200" y="445865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por Delito</a:t>
          </a:r>
        </a:p>
      </xdr:txBody>
    </xdr:sp>
    <xdr:clientData/>
  </xdr:oneCellAnchor>
  <xdr:oneCellAnchor>
    <xdr:from>
      <xdr:col>1</xdr:col>
      <xdr:colOff>0</xdr:colOff>
      <xdr:row>213</xdr:row>
      <xdr:rowOff>0</xdr:rowOff>
    </xdr:from>
    <xdr:ext cx="11534400" cy="295275"/>
    <xdr:sp macro="" textlink="">
      <xdr:nvSpPr>
        <xdr:cNvPr id="21" name="20 Rectángulo redondeado"/>
        <xdr:cNvSpPr/>
      </xdr:nvSpPr>
      <xdr:spPr>
        <a:xfrm>
          <a:off x="838200" y="478059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</a:t>
          </a:r>
        </a:p>
      </xdr:txBody>
    </xdr:sp>
    <xdr:clientData/>
  </xdr:oneCellAnchor>
  <xdr:oneCellAnchor>
    <xdr:from>
      <xdr:col>1</xdr:col>
      <xdr:colOff>0</xdr:colOff>
      <xdr:row>149</xdr:row>
      <xdr:rowOff>9525</xdr:rowOff>
    </xdr:from>
    <xdr:ext cx="11534400" cy="342900"/>
    <xdr:sp macro="" textlink="">
      <xdr:nvSpPr>
        <xdr:cNvPr id="22" name="21 Rectángulo redondeado"/>
        <xdr:cNvSpPr/>
      </xdr:nvSpPr>
      <xdr:spPr>
        <a:xfrm>
          <a:off x="838200" y="33756600"/>
          <a:ext cx="11534400" cy="3429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Apelaciones P.Delitos</a:t>
          </a:r>
        </a:p>
      </xdr:txBody>
    </xdr:sp>
    <xdr:clientData/>
  </xdr:oneCellAnchor>
  <xdr:twoCellAnchor editAs="oneCell">
    <xdr:from>
      <xdr:col>1</xdr:col>
      <xdr:colOff>0</xdr:colOff>
      <xdr:row>1</xdr:row>
      <xdr:rowOff>0</xdr:rowOff>
    </xdr:from>
    <xdr:to>
      <xdr:col>10</xdr:col>
      <xdr:colOff>209550</xdr:colOff>
      <xdr:row>3</xdr:row>
      <xdr:rowOff>38100</xdr:rowOff>
    </xdr:to>
    <xdr:sp macro="" textlink="">
      <xdr:nvSpPr>
        <xdr:cNvPr id="23" name="22 Rectángulo redondeado"/>
        <xdr:cNvSpPr/>
      </xdr:nvSpPr>
      <xdr:spPr>
        <a:xfrm>
          <a:off x="838200" y="161925"/>
          <a:ext cx="115347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Región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Murcia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</xdr:colOff>
      <xdr:row>4</xdr:row>
      <xdr:rowOff>28574</xdr:rowOff>
    </xdr:from>
    <xdr:to>
      <xdr:col>10</xdr:col>
      <xdr:colOff>218699</xdr:colOff>
      <xdr:row>6</xdr:row>
      <xdr:rowOff>19050</xdr:rowOff>
    </xdr:to>
    <xdr:sp macro="" textlink="">
      <xdr:nvSpPr>
        <xdr:cNvPr id="2" name="1 Rectángulo redondeado"/>
        <xdr:cNvSpPr/>
      </xdr:nvSpPr>
      <xdr:spPr>
        <a:xfrm>
          <a:off x="847724" y="676274"/>
          <a:ext cx="11534400" cy="314326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Violencia sobre la Mujer               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10</xdr:col>
      <xdr:colOff>419100</xdr:colOff>
      <xdr:row>1</xdr:row>
      <xdr:rowOff>47625</xdr:rowOff>
    </xdr:from>
    <xdr:to>
      <xdr:col>11</xdr:col>
      <xdr:colOff>257174</xdr:colOff>
      <xdr:row>4</xdr:row>
      <xdr:rowOff>104775</xdr:rowOff>
    </xdr:to>
    <xdr:sp macro="" textlink="">
      <xdr:nvSpPr>
        <xdr:cNvPr id="3" name="2 Flecha izquierda">
          <a:hlinkClick xmlns:r="http://schemas.openxmlformats.org/officeDocument/2006/relationships" r:id="rId1"/>
        </xdr:cNvPr>
        <xdr:cNvSpPr/>
      </xdr:nvSpPr>
      <xdr:spPr>
        <a:xfrm>
          <a:off x="12582525" y="209550"/>
          <a:ext cx="723899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 editAs="oneCell">
    <xdr:from>
      <xdr:col>0</xdr:col>
      <xdr:colOff>828675</xdr:colOff>
      <xdr:row>7</xdr:row>
      <xdr:rowOff>104775</xdr:rowOff>
    </xdr:from>
    <xdr:to>
      <xdr:col>10</xdr:col>
      <xdr:colOff>199650</xdr:colOff>
      <xdr:row>9</xdr:row>
      <xdr:rowOff>76200</xdr:rowOff>
    </xdr:to>
    <xdr:sp macro="" textlink="">
      <xdr:nvSpPr>
        <xdr:cNvPr id="4" name="3 Rectángulo redondeado"/>
        <xdr:cNvSpPr/>
      </xdr:nvSpPr>
      <xdr:spPr>
        <a:xfrm>
          <a:off x="828675" y="12382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Denuncias, Víctimas, Renuncias y sus Evoluciones</a:t>
          </a:r>
        </a:p>
      </xdr:txBody>
    </xdr:sp>
    <xdr:clientData/>
  </xdr:twoCellAnchor>
  <xdr:twoCellAnchor editAs="oneCell">
    <xdr:from>
      <xdr:col>1</xdr:col>
      <xdr:colOff>28573</xdr:colOff>
      <xdr:row>25</xdr:row>
      <xdr:rowOff>28575</xdr:rowOff>
    </xdr:from>
    <xdr:to>
      <xdr:col>10</xdr:col>
      <xdr:colOff>237748</xdr:colOff>
      <xdr:row>29</xdr:row>
      <xdr:rowOff>38100</xdr:rowOff>
    </xdr:to>
    <xdr:sp macro="" textlink="">
      <xdr:nvSpPr>
        <xdr:cNvPr id="5" name="4 Rectángulo redondeado"/>
        <xdr:cNvSpPr/>
      </xdr:nvSpPr>
      <xdr:spPr>
        <a:xfrm>
          <a:off x="866773" y="5629275"/>
          <a:ext cx="11534400" cy="65722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Órdenes de Protección y Medidas de Protección y Seguridad de las Víctimas,(de los arts. 544 ter y 544 bis), solicitadas a Instancia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10</xdr:col>
      <xdr:colOff>209175</xdr:colOff>
      <xdr:row>38</xdr:row>
      <xdr:rowOff>133275</xdr:rowOff>
    </xdr:to>
    <xdr:sp macro="" textlink="">
      <xdr:nvSpPr>
        <xdr:cNvPr id="6" name="5 Rectángulo redondeado"/>
        <xdr:cNvSpPr/>
      </xdr:nvSpPr>
      <xdr:spPr>
        <a:xfrm>
          <a:off x="838200" y="8267700"/>
          <a:ext cx="11534400" cy="2952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 de Terminación de los Procedimientos </a:t>
          </a:r>
        </a:p>
      </xdr:txBody>
    </xdr:sp>
    <xdr:clientData/>
  </xdr:twoCellAnchor>
  <xdr:twoCellAnchor editAs="oneCell">
    <xdr:from>
      <xdr:col>0</xdr:col>
      <xdr:colOff>838199</xdr:colOff>
      <xdr:row>50</xdr:row>
      <xdr:rowOff>0</xdr:rowOff>
    </xdr:from>
    <xdr:to>
      <xdr:col>10</xdr:col>
      <xdr:colOff>209174</xdr:colOff>
      <xdr:row>51</xdr:row>
      <xdr:rowOff>133350</xdr:rowOff>
    </xdr:to>
    <xdr:sp macro="" textlink="">
      <xdr:nvSpPr>
        <xdr:cNvPr id="7" name="6 Rectángulo redondeado"/>
        <xdr:cNvSpPr/>
      </xdr:nvSpPr>
      <xdr:spPr>
        <a:xfrm>
          <a:off x="838199" y="113538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10</xdr:col>
      <xdr:colOff>209175</xdr:colOff>
      <xdr:row>63</xdr:row>
      <xdr:rowOff>133350</xdr:rowOff>
    </xdr:to>
    <xdr:sp macro="" textlink="">
      <xdr:nvSpPr>
        <xdr:cNvPr id="8" name="7 Rectángulo redondeado"/>
        <xdr:cNvSpPr/>
      </xdr:nvSpPr>
      <xdr:spPr>
        <a:xfrm>
          <a:off x="838200" y="142208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Asuntos Penales Ingresados directamente por tipo de procesos</a:t>
          </a:r>
        </a:p>
      </xdr:txBody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10</xdr:col>
      <xdr:colOff>209175</xdr:colOff>
      <xdr:row>79</xdr:row>
      <xdr:rowOff>151275</xdr:rowOff>
    </xdr:to>
    <xdr:sp macro="" textlink="">
      <xdr:nvSpPr>
        <xdr:cNvPr id="9" name="8 Rectángulo redondeado"/>
        <xdr:cNvSpPr/>
      </xdr:nvSpPr>
      <xdr:spPr>
        <a:xfrm>
          <a:off x="838200" y="17878425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Penal/Procesos de Violencia de Género                                </a:t>
          </a:r>
        </a:p>
      </xdr:txBody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10</xdr:col>
      <xdr:colOff>209175</xdr:colOff>
      <xdr:row>83</xdr:row>
      <xdr:rowOff>133350</xdr:rowOff>
    </xdr:to>
    <xdr:sp macro="" textlink="">
      <xdr:nvSpPr>
        <xdr:cNvPr id="10" name="9 Rectángulo redondeado"/>
        <xdr:cNvSpPr/>
      </xdr:nvSpPr>
      <xdr:spPr>
        <a:xfrm>
          <a:off x="838200" y="185261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Formas de Terminación de los Procedimientos</a:t>
          </a:r>
        </a:p>
      </xdr:txBody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10</xdr:col>
      <xdr:colOff>209175</xdr:colOff>
      <xdr:row>93</xdr:row>
      <xdr:rowOff>133350</xdr:rowOff>
    </xdr:to>
    <xdr:sp macro="" textlink="">
      <xdr:nvSpPr>
        <xdr:cNvPr id="11" name="10 Rectángulo redondeado"/>
        <xdr:cNvSpPr/>
      </xdr:nvSpPr>
      <xdr:spPr>
        <a:xfrm>
          <a:off x="838200" y="213645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10</xdr:col>
      <xdr:colOff>209175</xdr:colOff>
      <xdr:row>105</xdr:row>
      <xdr:rowOff>133350</xdr:rowOff>
    </xdr:to>
    <xdr:sp macro="" textlink="">
      <xdr:nvSpPr>
        <xdr:cNvPr id="12" name="11 Rectángulo redondeado"/>
        <xdr:cNvSpPr/>
      </xdr:nvSpPr>
      <xdr:spPr>
        <a:xfrm>
          <a:off x="838200" y="242030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twoCellAnchor>
  <xdr:oneCellAnchor>
    <xdr:from>
      <xdr:col>1</xdr:col>
      <xdr:colOff>0</xdr:colOff>
      <xdr:row>115</xdr:row>
      <xdr:rowOff>0</xdr:rowOff>
    </xdr:from>
    <xdr:ext cx="11534400" cy="313200"/>
    <xdr:sp macro="" textlink="">
      <xdr:nvSpPr>
        <xdr:cNvPr id="13" name="12 Rectángulo redondeado"/>
        <xdr:cNvSpPr/>
      </xdr:nvSpPr>
      <xdr:spPr>
        <a:xfrm>
          <a:off x="838200" y="26450925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 Provincial/Procesos de Violencia de Género                                 </a:t>
          </a:r>
        </a:p>
      </xdr:txBody>
    </xdr:sp>
    <xdr:clientData/>
  </xdr:oneCellAnchor>
  <xdr:oneCellAnchor>
    <xdr:from>
      <xdr:col>1</xdr:col>
      <xdr:colOff>0</xdr:colOff>
      <xdr:row>119</xdr:row>
      <xdr:rowOff>0</xdr:rowOff>
    </xdr:from>
    <xdr:ext cx="11534400" cy="295275"/>
    <xdr:sp macro="" textlink="">
      <xdr:nvSpPr>
        <xdr:cNvPr id="14" name="13 Rectángulo redondeado"/>
        <xdr:cNvSpPr/>
      </xdr:nvSpPr>
      <xdr:spPr>
        <a:xfrm>
          <a:off x="838200" y="270986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 dictadas en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Única Instancia por las Audiencias Provinciales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0</xdr:colOff>
      <xdr:row>134</xdr:row>
      <xdr:rowOff>0</xdr:rowOff>
    </xdr:from>
    <xdr:ext cx="11534400" cy="295275"/>
    <xdr:sp macro="" textlink="">
      <xdr:nvSpPr>
        <xdr:cNvPr id="15" name="14 Rectángulo redondeado"/>
        <xdr:cNvSpPr/>
      </xdr:nvSpPr>
      <xdr:spPr>
        <a:xfrm>
          <a:off x="838200" y="301371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terminación de los </a:t>
          </a: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Recursos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Apelación contra sentencias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0</xdr:colOff>
      <xdr:row>159</xdr:row>
      <xdr:rowOff>0</xdr:rowOff>
    </xdr:from>
    <xdr:ext cx="11534400" cy="295275"/>
    <xdr:sp macro="" textlink="">
      <xdr:nvSpPr>
        <xdr:cNvPr id="16" name="15 Rectángulo redondeado"/>
        <xdr:cNvSpPr/>
      </xdr:nvSpPr>
      <xdr:spPr>
        <a:xfrm>
          <a:off x="838200" y="357854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oneCellAnchor>
  <xdr:oneCellAnchor>
    <xdr:from>
      <xdr:col>1</xdr:col>
      <xdr:colOff>0</xdr:colOff>
      <xdr:row>170</xdr:row>
      <xdr:rowOff>0</xdr:rowOff>
    </xdr:from>
    <xdr:ext cx="11534400" cy="295275"/>
    <xdr:sp macro="" textlink="">
      <xdr:nvSpPr>
        <xdr:cNvPr id="17" name="16 Rectángulo redondeado"/>
        <xdr:cNvSpPr/>
      </xdr:nvSpPr>
      <xdr:spPr>
        <a:xfrm>
          <a:off x="838200" y="386238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oneCellAnchor>
  <xdr:oneCellAnchor>
    <xdr:from>
      <xdr:col>1</xdr:col>
      <xdr:colOff>0</xdr:colOff>
      <xdr:row>185</xdr:row>
      <xdr:rowOff>0</xdr:rowOff>
    </xdr:from>
    <xdr:ext cx="11534400" cy="313200"/>
    <xdr:sp macro="" textlink="">
      <xdr:nvSpPr>
        <xdr:cNvPr id="18" name="17 Rectángulo redondeado"/>
        <xdr:cNvSpPr/>
      </xdr:nvSpPr>
      <xdr:spPr>
        <a:xfrm>
          <a:off x="838200" y="41824275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 de Menores/Procesos de Violencia de Género                                 </a:t>
          </a:r>
        </a:p>
      </xdr:txBody>
    </xdr:sp>
    <xdr:clientData/>
  </xdr:oneCellAnchor>
  <xdr:twoCellAnchor editAs="oneCell">
    <xdr:from>
      <xdr:col>1</xdr:col>
      <xdr:colOff>0</xdr:colOff>
      <xdr:row>189</xdr:row>
      <xdr:rowOff>0</xdr:rowOff>
    </xdr:from>
    <xdr:to>
      <xdr:col>10</xdr:col>
      <xdr:colOff>209175</xdr:colOff>
      <xdr:row>190</xdr:row>
      <xdr:rowOff>133350</xdr:rowOff>
    </xdr:to>
    <xdr:sp macro="" textlink="">
      <xdr:nvSpPr>
        <xdr:cNvPr id="19" name="18 Rectángulo redondeado"/>
        <xdr:cNvSpPr/>
      </xdr:nvSpPr>
      <xdr:spPr>
        <a:xfrm>
          <a:off x="838200" y="424719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Delito de Menores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oneCellAnchor>
    <xdr:from>
      <xdr:col>1</xdr:col>
      <xdr:colOff>0</xdr:colOff>
      <xdr:row>199</xdr:row>
      <xdr:rowOff>0</xdr:rowOff>
    </xdr:from>
    <xdr:ext cx="11534400" cy="295275"/>
    <xdr:sp macro="" textlink="">
      <xdr:nvSpPr>
        <xdr:cNvPr id="20" name="19 Rectángulo redondeado"/>
        <xdr:cNvSpPr/>
      </xdr:nvSpPr>
      <xdr:spPr>
        <a:xfrm>
          <a:off x="838200" y="445865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por Delito </a:t>
          </a:r>
        </a:p>
      </xdr:txBody>
    </xdr:sp>
    <xdr:clientData/>
  </xdr:oneCellAnchor>
  <xdr:oneCellAnchor>
    <xdr:from>
      <xdr:col>1</xdr:col>
      <xdr:colOff>0</xdr:colOff>
      <xdr:row>213</xdr:row>
      <xdr:rowOff>0</xdr:rowOff>
    </xdr:from>
    <xdr:ext cx="11534400" cy="295275"/>
    <xdr:sp macro="" textlink="">
      <xdr:nvSpPr>
        <xdr:cNvPr id="21" name="20 Rectángulo redondeado"/>
        <xdr:cNvSpPr/>
      </xdr:nvSpPr>
      <xdr:spPr>
        <a:xfrm>
          <a:off x="838200" y="478059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</a:t>
          </a:r>
        </a:p>
      </xdr:txBody>
    </xdr:sp>
    <xdr:clientData/>
  </xdr:oneCellAnchor>
  <xdr:oneCellAnchor>
    <xdr:from>
      <xdr:col>1</xdr:col>
      <xdr:colOff>0</xdr:colOff>
      <xdr:row>149</xdr:row>
      <xdr:rowOff>9525</xdr:rowOff>
    </xdr:from>
    <xdr:ext cx="11534400" cy="342900"/>
    <xdr:sp macro="" textlink="">
      <xdr:nvSpPr>
        <xdr:cNvPr id="22" name="21 Rectángulo redondeado"/>
        <xdr:cNvSpPr/>
      </xdr:nvSpPr>
      <xdr:spPr>
        <a:xfrm>
          <a:off x="838200" y="33756600"/>
          <a:ext cx="11534400" cy="3429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Apelaciones P.Delitos</a:t>
          </a:r>
        </a:p>
      </xdr:txBody>
    </xdr:sp>
    <xdr:clientData/>
  </xdr:oneCellAnchor>
  <xdr:twoCellAnchor editAs="oneCell">
    <xdr:from>
      <xdr:col>1</xdr:col>
      <xdr:colOff>0</xdr:colOff>
      <xdr:row>1</xdr:row>
      <xdr:rowOff>0</xdr:rowOff>
    </xdr:from>
    <xdr:to>
      <xdr:col>10</xdr:col>
      <xdr:colOff>209550</xdr:colOff>
      <xdr:row>3</xdr:row>
      <xdr:rowOff>38100</xdr:rowOff>
    </xdr:to>
    <xdr:sp macro="" textlink="">
      <xdr:nvSpPr>
        <xdr:cNvPr id="23" name="22 Rectángulo redondeado"/>
        <xdr:cNvSpPr/>
      </xdr:nvSpPr>
      <xdr:spPr>
        <a:xfrm>
          <a:off x="838200" y="161925"/>
          <a:ext cx="115347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Comunidad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Foral de Navarra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</xdr:colOff>
      <xdr:row>4</xdr:row>
      <xdr:rowOff>28574</xdr:rowOff>
    </xdr:from>
    <xdr:to>
      <xdr:col>10</xdr:col>
      <xdr:colOff>218699</xdr:colOff>
      <xdr:row>6</xdr:row>
      <xdr:rowOff>19050</xdr:rowOff>
    </xdr:to>
    <xdr:sp macro="" textlink="">
      <xdr:nvSpPr>
        <xdr:cNvPr id="2" name="1 Rectángulo redondeado"/>
        <xdr:cNvSpPr/>
      </xdr:nvSpPr>
      <xdr:spPr>
        <a:xfrm>
          <a:off x="847724" y="676274"/>
          <a:ext cx="11534400" cy="314326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Violencia sobre la Mujer               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10</xdr:col>
      <xdr:colOff>419100</xdr:colOff>
      <xdr:row>1</xdr:row>
      <xdr:rowOff>47625</xdr:rowOff>
    </xdr:from>
    <xdr:to>
      <xdr:col>11</xdr:col>
      <xdr:colOff>257174</xdr:colOff>
      <xdr:row>4</xdr:row>
      <xdr:rowOff>104775</xdr:rowOff>
    </xdr:to>
    <xdr:sp macro="" textlink="">
      <xdr:nvSpPr>
        <xdr:cNvPr id="3" name="2 Flecha izquierda">
          <a:hlinkClick xmlns:r="http://schemas.openxmlformats.org/officeDocument/2006/relationships" r:id="rId1"/>
        </xdr:cNvPr>
        <xdr:cNvSpPr/>
      </xdr:nvSpPr>
      <xdr:spPr>
        <a:xfrm>
          <a:off x="12582525" y="209550"/>
          <a:ext cx="723899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 editAs="oneCell">
    <xdr:from>
      <xdr:col>0</xdr:col>
      <xdr:colOff>828675</xdr:colOff>
      <xdr:row>7</xdr:row>
      <xdr:rowOff>104775</xdr:rowOff>
    </xdr:from>
    <xdr:to>
      <xdr:col>10</xdr:col>
      <xdr:colOff>199650</xdr:colOff>
      <xdr:row>9</xdr:row>
      <xdr:rowOff>76200</xdr:rowOff>
    </xdr:to>
    <xdr:sp macro="" textlink="">
      <xdr:nvSpPr>
        <xdr:cNvPr id="4" name="3 Rectángulo redondeado"/>
        <xdr:cNvSpPr/>
      </xdr:nvSpPr>
      <xdr:spPr>
        <a:xfrm>
          <a:off x="828675" y="12382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Denuncias, Víctimas, Renuncias y sus Evoluciones</a:t>
          </a:r>
        </a:p>
      </xdr:txBody>
    </xdr:sp>
    <xdr:clientData/>
  </xdr:twoCellAnchor>
  <xdr:twoCellAnchor editAs="oneCell">
    <xdr:from>
      <xdr:col>1</xdr:col>
      <xdr:colOff>28573</xdr:colOff>
      <xdr:row>25</xdr:row>
      <xdr:rowOff>28575</xdr:rowOff>
    </xdr:from>
    <xdr:to>
      <xdr:col>10</xdr:col>
      <xdr:colOff>237748</xdr:colOff>
      <xdr:row>29</xdr:row>
      <xdr:rowOff>38100</xdr:rowOff>
    </xdr:to>
    <xdr:sp macro="" textlink="">
      <xdr:nvSpPr>
        <xdr:cNvPr id="5" name="4 Rectángulo redondeado"/>
        <xdr:cNvSpPr/>
      </xdr:nvSpPr>
      <xdr:spPr>
        <a:xfrm>
          <a:off x="866773" y="5629275"/>
          <a:ext cx="11534400" cy="65722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Órdenes de Protección y Medidas de Protección y Seguridad de las Víctimas,(de los arts. 544 ter y 544 bis), solicitadas a Instancia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10</xdr:col>
      <xdr:colOff>209175</xdr:colOff>
      <xdr:row>38</xdr:row>
      <xdr:rowOff>133275</xdr:rowOff>
    </xdr:to>
    <xdr:sp macro="" textlink="">
      <xdr:nvSpPr>
        <xdr:cNvPr id="6" name="5 Rectángulo redondeado"/>
        <xdr:cNvSpPr/>
      </xdr:nvSpPr>
      <xdr:spPr>
        <a:xfrm>
          <a:off x="838200" y="8267700"/>
          <a:ext cx="11534400" cy="2952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 de Terminación de los Procedimientos </a:t>
          </a:r>
        </a:p>
      </xdr:txBody>
    </xdr:sp>
    <xdr:clientData/>
  </xdr:twoCellAnchor>
  <xdr:twoCellAnchor editAs="oneCell">
    <xdr:from>
      <xdr:col>0</xdr:col>
      <xdr:colOff>838199</xdr:colOff>
      <xdr:row>50</xdr:row>
      <xdr:rowOff>0</xdr:rowOff>
    </xdr:from>
    <xdr:to>
      <xdr:col>10</xdr:col>
      <xdr:colOff>209174</xdr:colOff>
      <xdr:row>51</xdr:row>
      <xdr:rowOff>133350</xdr:rowOff>
    </xdr:to>
    <xdr:sp macro="" textlink="">
      <xdr:nvSpPr>
        <xdr:cNvPr id="7" name="6 Rectángulo redondeado"/>
        <xdr:cNvSpPr/>
      </xdr:nvSpPr>
      <xdr:spPr>
        <a:xfrm>
          <a:off x="838199" y="113538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10</xdr:col>
      <xdr:colOff>209175</xdr:colOff>
      <xdr:row>63</xdr:row>
      <xdr:rowOff>133350</xdr:rowOff>
    </xdr:to>
    <xdr:sp macro="" textlink="">
      <xdr:nvSpPr>
        <xdr:cNvPr id="8" name="7 Rectángulo redondeado"/>
        <xdr:cNvSpPr/>
      </xdr:nvSpPr>
      <xdr:spPr>
        <a:xfrm>
          <a:off x="838200" y="142208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Asuntos Penales Ingresados directamente por tipo de procesos</a:t>
          </a:r>
        </a:p>
      </xdr:txBody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10</xdr:col>
      <xdr:colOff>209175</xdr:colOff>
      <xdr:row>79</xdr:row>
      <xdr:rowOff>151275</xdr:rowOff>
    </xdr:to>
    <xdr:sp macro="" textlink="">
      <xdr:nvSpPr>
        <xdr:cNvPr id="9" name="8 Rectángulo redondeado"/>
        <xdr:cNvSpPr/>
      </xdr:nvSpPr>
      <xdr:spPr>
        <a:xfrm>
          <a:off x="838200" y="17878425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Penal/Procesos de Violencia de Género                                </a:t>
          </a:r>
        </a:p>
      </xdr:txBody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10</xdr:col>
      <xdr:colOff>209175</xdr:colOff>
      <xdr:row>83</xdr:row>
      <xdr:rowOff>133350</xdr:rowOff>
    </xdr:to>
    <xdr:sp macro="" textlink="">
      <xdr:nvSpPr>
        <xdr:cNvPr id="10" name="9 Rectángulo redondeado"/>
        <xdr:cNvSpPr/>
      </xdr:nvSpPr>
      <xdr:spPr>
        <a:xfrm>
          <a:off x="838200" y="185261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Formas de Terminación de los Procedimientos</a:t>
          </a:r>
        </a:p>
      </xdr:txBody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10</xdr:col>
      <xdr:colOff>209175</xdr:colOff>
      <xdr:row>93</xdr:row>
      <xdr:rowOff>133350</xdr:rowOff>
    </xdr:to>
    <xdr:sp macro="" textlink="">
      <xdr:nvSpPr>
        <xdr:cNvPr id="11" name="10 Rectángulo redondeado"/>
        <xdr:cNvSpPr/>
      </xdr:nvSpPr>
      <xdr:spPr>
        <a:xfrm>
          <a:off x="838200" y="213645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10</xdr:col>
      <xdr:colOff>209175</xdr:colOff>
      <xdr:row>105</xdr:row>
      <xdr:rowOff>133350</xdr:rowOff>
    </xdr:to>
    <xdr:sp macro="" textlink="">
      <xdr:nvSpPr>
        <xdr:cNvPr id="12" name="11 Rectángulo redondeado"/>
        <xdr:cNvSpPr/>
      </xdr:nvSpPr>
      <xdr:spPr>
        <a:xfrm>
          <a:off x="838200" y="242030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twoCellAnchor>
  <xdr:oneCellAnchor>
    <xdr:from>
      <xdr:col>1</xdr:col>
      <xdr:colOff>0</xdr:colOff>
      <xdr:row>115</xdr:row>
      <xdr:rowOff>0</xdr:rowOff>
    </xdr:from>
    <xdr:ext cx="11534400" cy="313200"/>
    <xdr:sp macro="" textlink="">
      <xdr:nvSpPr>
        <xdr:cNvPr id="13" name="12 Rectángulo redondeado"/>
        <xdr:cNvSpPr/>
      </xdr:nvSpPr>
      <xdr:spPr>
        <a:xfrm>
          <a:off x="838200" y="26450925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 Provincial/Procesos de Violencia de Género                                 </a:t>
          </a:r>
        </a:p>
      </xdr:txBody>
    </xdr:sp>
    <xdr:clientData/>
  </xdr:oneCellAnchor>
  <xdr:oneCellAnchor>
    <xdr:from>
      <xdr:col>1</xdr:col>
      <xdr:colOff>0</xdr:colOff>
      <xdr:row>119</xdr:row>
      <xdr:rowOff>0</xdr:rowOff>
    </xdr:from>
    <xdr:ext cx="11534400" cy="295275"/>
    <xdr:sp macro="" textlink="">
      <xdr:nvSpPr>
        <xdr:cNvPr id="14" name="13 Rectángulo redondeado"/>
        <xdr:cNvSpPr/>
      </xdr:nvSpPr>
      <xdr:spPr>
        <a:xfrm>
          <a:off x="838200" y="270986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 dictadas en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Única Instancia por las Audiencias Provinciales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0</xdr:colOff>
      <xdr:row>134</xdr:row>
      <xdr:rowOff>0</xdr:rowOff>
    </xdr:from>
    <xdr:ext cx="11534400" cy="295275"/>
    <xdr:sp macro="" textlink="">
      <xdr:nvSpPr>
        <xdr:cNvPr id="15" name="14 Rectángulo redondeado"/>
        <xdr:cNvSpPr/>
      </xdr:nvSpPr>
      <xdr:spPr>
        <a:xfrm>
          <a:off x="838200" y="301371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terminación de los </a:t>
          </a: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Recursos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Apelación contra sentencias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0</xdr:colOff>
      <xdr:row>159</xdr:row>
      <xdr:rowOff>0</xdr:rowOff>
    </xdr:from>
    <xdr:ext cx="11534400" cy="295275"/>
    <xdr:sp macro="" textlink="">
      <xdr:nvSpPr>
        <xdr:cNvPr id="16" name="15 Rectángulo redondeado"/>
        <xdr:cNvSpPr/>
      </xdr:nvSpPr>
      <xdr:spPr>
        <a:xfrm>
          <a:off x="838200" y="357854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oneCellAnchor>
  <xdr:oneCellAnchor>
    <xdr:from>
      <xdr:col>1</xdr:col>
      <xdr:colOff>0</xdr:colOff>
      <xdr:row>170</xdr:row>
      <xdr:rowOff>0</xdr:rowOff>
    </xdr:from>
    <xdr:ext cx="11534400" cy="295275"/>
    <xdr:sp macro="" textlink="">
      <xdr:nvSpPr>
        <xdr:cNvPr id="17" name="16 Rectángulo redondeado"/>
        <xdr:cNvSpPr/>
      </xdr:nvSpPr>
      <xdr:spPr>
        <a:xfrm>
          <a:off x="838200" y="386238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oneCellAnchor>
  <xdr:oneCellAnchor>
    <xdr:from>
      <xdr:col>1</xdr:col>
      <xdr:colOff>0</xdr:colOff>
      <xdr:row>185</xdr:row>
      <xdr:rowOff>0</xdr:rowOff>
    </xdr:from>
    <xdr:ext cx="11534400" cy="313200"/>
    <xdr:sp macro="" textlink="">
      <xdr:nvSpPr>
        <xdr:cNvPr id="18" name="17 Rectángulo redondeado"/>
        <xdr:cNvSpPr/>
      </xdr:nvSpPr>
      <xdr:spPr>
        <a:xfrm>
          <a:off x="838200" y="41824275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 de Menores/Procesos de Violencia de Género                                 </a:t>
          </a:r>
        </a:p>
      </xdr:txBody>
    </xdr:sp>
    <xdr:clientData/>
  </xdr:oneCellAnchor>
  <xdr:twoCellAnchor editAs="oneCell">
    <xdr:from>
      <xdr:col>1</xdr:col>
      <xdr:colOff>0</xdr:colOff>
      <xdr:row>189</xdr:row>
      <xdr:rowOff>0</xdr:rowOff>
    </xdr:from>
    <xdr:to>
      <xdr:col>10</xdr:col>
      <xdr:colOff>209175</xdr:colOff>
      <xdr:row>190</xdr:row>
      <xdr:rowOff>133350</xdr:rowOff>
    </xdr:to>
    <xdr:sp macro="" textlink="">
      <xdr:nvSpPr>
        <xdr:cNvPr id="19" name="18 Rectángulo redondeado"/>
        <xdr:cNvSpPr/>
      </xdr:nvSpPr>
      <xdr:spPr>
        <a:xfrm>
          <a:off x="838200" y="424719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Delito de Menores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oneCellAnchor>
    <xdr:from>
      <xdr:col>1</xdr:col>
      <xdr:colOff>0</xdr:colOff>
      <xdr:row>199</xdr:row>
      <xdr:rowOff>0</xdr:rowOff>
    </xdr:from>
    <xdr:ext cx="11534400" cy="295275"/>
    <xdr:sp macro="" textlink="">
      <xdr:nvSpPr>
        <xdr:cNvPr id="20" name="19 Rectángulo redondeado"/>
        <xdr:cNvSpPr/>
      </xdr:nvSpPr>
      <xdr:spPr>
        <a:xfrm>
          <a:off x="838200" y="445865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por Delito</a:t>
          </a:r>
        </a:p>
      </xdr:txBody>
    </xdr:sp>
    <xdr:clientData/>
  </xdr:oneCellAnchor>
  <xdr:oneCellAnchor>
    <xdr:from>
      <xdr:col>1</xdr:col>
      <xdr:colOff>0</xdr:colOff>
      <xdr:row>213</xdr:row>
      <xdr:rowOff>0</xdr:rowOff>
    </xdr:from>
    <xdr:ext cx="11534400" cy="295275"/>
    <xdr:sp macro="" textlink="">
      <xdr:nvSpPr>
        <xdr:cNvPr id="21" name="20 Rectángulo redondeado"/>
        <xdr:cNvSpPr/>
      </xdr:nvSpPr>
      <xdr:spPr>
        <a:xfrm>
          <a:off x="838200" y="478059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</a:t>
          </a:r>
        </a:p>
      </xdr:txBody>
    </xdr:sp>
    <xdr:clientData/>
  </xdr:oneCellAnchor>
  <xdr:oneCellAnchor>
    <xdr:from>
      <xdr:col>1</xdr:col>
      <xdr:colOff>0</xdr:colOff>
      <xdr:row>149</xdr:row>
      <xdr:rowOff>9525</xdr:rowOff>
    </xdr:from>
    <xdr:ext cx="11534400" cy="342900"/>
    <xdr:sp macro="" textlink="">
      <xdr:nvSpPr>
        <xdr:cNvPr id="22" name="21 Rectángulo redondeado"/>
        <xdr:cNvSpPr/>
      </xdr:nvSpPr>
      <xdr:spPr>
        <a:xfrm>
          <a:off x="838200" y="33756600"/>
          <a:ext cx="11534400" cy="3429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Apelaciones P.Delitos</a:t>
          </a:r>
        </a:p>
      </xdr:txBody>
    </xdr:sp>
    <xdr:clientData/>
  </xdr:oneCellAnchor>
  <xdr:twoCellAnchor editAs="oneCell">
    <xdr:from>
      <xdr:col>1</xdr:col>
      <xdr:colOff>0</xdr:colOff>
      <xdr:row>1</xdr:row>
      <xdr:rowOff>0</xdr:rowOff>
    </xdr:from>
    <xdr:to>
      <xdr:col>10</xdr:col>
      <xdr:colOff>209550</xdr:colOff>
      <xdr:row>3</xdr:row>
      <xdr:rowOff>38100</xdr:rowOff>
    </xdr:to>
    <xdr:sp macro="" textlink="">
      <xdr:nvSpPr>
        <xdr:cNvPr id="23" name="22 Rectángulo redondeado"/>
        <xdr:cNvSpPr/>
      </xdr:nvSpPr>
      <xdr:spPr>
        <a:xfrm>
          <a:off x="838200" y="161925"/>
          <a:ext cx="115347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Pais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Vasco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</xdr:colOff>
      <xdr:row>4</xdr:row>
      <xdr:rowOff>28574</xdr:rowOff>
    </xdr:from>
    <xdr:to>
      <xdr:col>10</xdr:col>
      <xdr:colOff>218699</xdr:colOff>
      <xdr:row>6</xdr:row>
      <xdr:rowOff>19050</xdr:rowOff>
    </xdr:to>
    <xdr:sp macro="" textlink="">
      <xdr:nvSpPr>
        <xdr:cNvPr id="2" name="1 Rectángulo redondeado"/>
        <xdr:cNvSpPr/>
      </xdr:nvSpPr>
      <xdr:spPr>
        <a:xfrm>
          <a:off x="847724" y="676274"/>
          <a:ext cx="11534400" cy="314326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Violencia sobre la Mujer               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10</xdr:col>
      <xdr:colOff>419100</xdr:colOff>
      <xdr:row>1</xdr:row>
      <xdr:rowOff>47625</xdr:rowOff>
    </xdr:from>
    <xdr:to>
      <xdr:col>11</xdr:col>
      <xdr:colOff>257174</xdr:colOff>
      <xdr:row>4</xdr:row>
      <xdr:rowOff>104775</xdr:rowOff>
    </xdr:to>
    <xdr:sp macro="" textlink="">
      <xdr:nvSpPr>
        <xdr:cNvPr id="3" name="2 Flecha izquierda">
          <a:hlinkClick xmlns:r="http://schemas.openxmlformats.org/officeDocument/2006/relationships" r:id="rId1"/>
        </xdr:cNvPr>
        <xdr:cNvSpPr/>
      </xdr:nvSpPr>
      <xdr:spPr>
        <a:xfrm>
          <a:off x="12582525" y="209550"/>
          <a:ext cx="723899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 editAs="oneCell">
    <xdr:from>
      <xdr:col>0</xdr:col>
      <xdr:colOff>828675</xdr:colOff>
      <xdr:row>7</xdr:row>
      <xdr:rowOff>104775</xdr:rowOff>
    </xdr:from>
    <xdr:to>
      <xdr:col>10</xdr:col>
      <xdr:colOff>199650</xdr:colOff>
      <xdr:row>9</xdr:row>
      <xdr:rowOff>76200</xdr:rowOff>
    </xdr:to>
    <xdr:sp macro="" textlink="">
      <xdr:nvSpPr>
        <xdr:cNvPr id="4" name="3 Rectángulo redondeado"/>
        <xdr:cNvSpPr/>
      </xdr:nvSpPr>
      <xdr:spPr>
        <a:xfrm>
          <a:off x="828675" y="12382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Denuncias, Víctimas, Renuncias y sus Evoluciones</a:t>
          </a:r>
        </a:p>
      </xdr:txBody>
    </xdr:sp>
    <xdr:clientData/>
  </xdr:twoCellAnchor>
  <xdr:twoCellAnchor editAs="oneCell">
    <xdr:from>
      <xdr:col>1</xdr:col>
      <xdr:colOff>28573</xdr:colOff>
      <xdr:row>25</xdr:row>
      <xdr:rowOff>28575</xdr:rowOff>
    </xdr:from>
    <xdr:to>
      <xdr:col>10</xdr:col>
      <xdr:colOff>237748</xdr:colOff>
      <xdr:row>29</xdr:row>
      <xdr:rowOff>38100</xdr:rowOff>
    </xdr:to>
    <xdr:sp macro="" textlink="">
      <xdr:nvSpPr>
        <xdr:cNvPr id="5" name="4 Rectángulo redondeado"/>
        <xdr:cNvSpPr/>
      </xdr:nvSpPr>
      <xdr:spPr>
        <a:xfrm>
          <a:off x="866773" y="5629275"/>
          <a:ext cx="11534400" cy="65722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Órdenes de Protección y Medidas de Protección y Seguridad de las Víctimas,(de los arts. 544 ter y 544 bis), solicitadas a Instancia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10</xdr:col>
      <xdr:colOff>209175</xdr:colOff>
      <xdr:row>38</xdr:row>
      <xdr:rowOff>133275</xdr:rowOff>
    </xdr:to>
    <xdr:sp macro="" textlink="">
      <xdr:nvSpPr>
        <xdr:cNvPr id="6" name="5 Rectángulo redondeado"/>
        <xdr:cNvSpPr/>
      </xdr:nvSpPr>
      <xdr:spPr>
        <a:xfrm>
          <a:off x="838200" y="8267700"/>
          <a:ext cx="11534400" cy="2952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 de Terminación de los Procedimientos </a:t>
          </a:r>
        </a:p>
      </xdr:txBody>
    </xdr:sp>
    <xdr:clientData/>
  </xdr:twoCellAnchor>
  <xdr:twoCellAnchor editAs="oneCell">
    <xdr:from>
      <xdr:col>0</xdr:col>
      <xdr:colOff>838199</xdr:colOff>
      <xdr:row>50</xdr:row>
      <xdr:rowOff>0</xdr:rowOff>
    </xdr:from>
    <xdr:to>
      <xdr:col>10</xdr:col>
      <xdr:colOff>209174</xdr:colOff>
      <xdr:row>51</xdr:row>
      <xdr:rowOff>133350</xdr:rowOff>
    </xdr:to>
    <xdr:sp macro="" textlink="">
      <xdr:nvSpPr>
        <xdr:cNvPr id="7" name="6 Rectángulo redondeado"/>
        <xdr:cNvSpPr/>
      </xdr:nvSpPr>
      <xdr:spPr>
        <a:xfrm>
          <a:off x="838199" y="113538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10</xdr:col>
      <xdr:colOff>209175</xdr:colOff>
      <xdr:row>63</xdr:row>
      <xdr:rowOff>133350</xdr:rowOff>
    </xdr:to>
    <xdr:sp macro="" textlink="">
      <xdr:nvSpPr>
        <xdr:cNvPr id="8" name="7 Rectángulo redondeado"/>
        <xdr:cNvSpPr/>
      </xdr:nvSpPr>
      <xdr:spPr>
        <a:xfrm>
          <a:off x="838200" y="142208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Asuntos Penales Ingresados directamente por tipo de procesos</a:t>
          </a:r>
        </a:p>
      </xdr:txBody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10</xdr:col>
      <xdr:colOff>209175</xdr:colOff>
      <xdr:row>79</xdr:row>
      <xdr:rowOff>151275</xdr:rowOff>
    </xdr:to>
    <xdr:sp macro="" textlink="">
      <xdr:nvSpPr>
        <xdr:cNvPr id="9" name="8 Rectángulo redondeado"/>
        <xdr:cNvSpPr/>
      </xdr:nvSpPr>
      <xdr:spPr>
        <a:xfrm>
          <a:off x="838200" y="17878425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Penal/Procesos de Violencia de Género                                </a:t>
          </a:r>
        </a:p>
      </xdr:txBody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10</xdr:col>
      <xdr:colOff>209175</xdr:colOff>
      <xdr:row>83</xdr:row>
      <xdr:rowOff>133350</xdr:rowOff>
    </xdr:to>
    <xdr:sp macro="" textlink="">
      <xdr:nvSpPr>
        <xdr:cNvPr id="10" name="9 Rectángulo redondeado"/>
        <xdr:cNvSpPr/>
      </xdr:nvSpPr>
      <xdr:spPr>
        <a:xfrm>
          <a:off x="838200" y="185261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Formas de Terminación de los Procedimientos</a:t>
          </a:r>
        </a:p>
      </xdr:txBody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10</xdr:col>
      <xdr:colOff>209175</xdr:colOff>
      <xdr:row>93</xdr:row>
      <xdr:rowOff>133350</xdr:rowOff>
    </xdr:to>
    <xdr:sp macro="" textlink="">
      <xdr:nvSpPr>
        <xdr:cNvPr id="11" name="10 Rectángulo redondeado"/>
        <xdr:cNvSpPr/>
      </xdr:nvSpPr>
      <xdr:spPr>
        <a:xfrm>
          <a:off x="838200" y="213645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10</xdr:col>
      <xdr:colOff>209175</xdr:colOff>
      <xdr:row>105</xdr:row>
      <xdr:rowOff>133350</xdr:rowOff>
    </xdr:to>
    <xdr:sp macro="" textlink="">
      <xdr:nvSpPr>
        <xdr:cNvPr id="12" name="11 Rectángulo redondeado"/>
        <xdr:cNvSpPr/>
      </xdr:nvSpPr>
      <xdr:spPr>
        <a:xfrm>
          <a:off x="838200" y="242030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twoCellAnchor>
  <xdr:oneCellAnchor>
    <xdr:from>
      <xdr:col>1</xdr:col>
      <xdr:colOff>0</xdr:colOff>
      <xdr:row>115</xdr:row>
      <xdr:rowOff>0</xdr:rowOff>
    </xdr:from>
    <xdr:ext cx="11534400" cy="313200"/>
    <xdr:sp macro="" textlink="">
      <xdr:nvSpPr>
        <xdr:cNvPr id="13" name="12 Rectángulo redondeado"/>
        <xdr:cNvSpPr/>
      </xdr:nvSpPr>
      <xdr:spPr>
        <a:xfrm>
          <a:off x="838200" y="26450925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 Provincial/Procesos de Violencia de Género                                 </a:t>
          </a:r>
        </a:p>
      </xdr:txBody>
    </xdr:sp>
    <xdr:clientData/>
  </xdr:oneCellAnchor>
  <xdr:oneCellAnchor>
    <xdr:from>
      <xdr:col>1</xdr:col>
      <xdr:colOff>0</xdr:colOff>
      <xdr:row>119</xdr:row>
      <xdr:rowOff>0</xdr:rowOff>
    </xdr:from>
    <xdr:ext cx="11534400" cy="295275"/>
    <xdr:sp macro="" textlink="">
      <xdr:nvSpPr>
        <xdr:cNvPr id="14" name="13 Rectángulo redondeado"/>
        <xdr:cNvSpPr/>
      </xdr:nvSpPr>
      <xdr:spPr>
        <a:xfrm>
          <a:off x="838200" y="270986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 dictadas en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Única Instancia por las Audiencias Provinciales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0</xdr:colOff>
      <xdr:row>134</xdr:row>
      <xdr:rowOff>0</xdr:rowOff>
    </xdr:from>
    <xdr:ext cx="11534400" cy="295275"/>
    <xdr:sp macro="" textlink="">
      <xdr:nvSpPr>
        <xdr:cNvPr id="15" name="14 Rectángulo redondeado"/>
        <xdr:cNvSpPr/>
      </xdr:nvSpPr>
      <xdr:spPr>
        <a:xfrm>
          <a:off x="838200" y="301371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terminación de los </a:t>
          </a: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Recursos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Apelación contra sentencias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0</xdr:colOff>
      <xdr:row>159</xdr:row>
      <xdr:rowOff>0</xdr:rowOff>
    </xdr:from>
    <xdr:ext cx="11534400" cy="295275"/>
    <xdr:sp macro="" textlink="">
      <xdr:nvSpPr>
        <xdr:cNvPr id="16" name="15 Rectángulo redondeado"/>
        <xdr:cNvSpPr/>
      </xdr:nvSpPr>
      <xdr:spPr>
        <a:xfrm>
          <a:off x="838200" y="357854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oneCellAnchor>
  <xdr:oneCellAnchor>
    <xdr:from>
      <xdr:col>1</xdr:col>
      <xdr:colOff>0</xdr:colOff>
      <xdr:row>170</xdr:row>
      <xdr:rowOff>0</xdr:rowOff>
    </xdr:from>
    <xdr:ext cx="11534400" cy="295275"/>
    <xdr:sp macro="" textlink="">
      <xdr:nvSpPr>
        <xdr:cNvPr id="17" name="16 Rectángulo redondeado"/>
        <xdr:cNvSpPr/>
      </xdr:nvSpPr>
      <xdr:spPr>
        <a:xfrm>
          <a:off x="838200" y="386238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oneCellAnchor>
  <xdr:oneCellAnchor>
    <xdr:from>
      <xdr:col>1</xdr:col>
      <xdr:colOff>0</xdr:colOff>
      <xdr:row>185</xdr:row>
      <xdr:rowOff>0</xdr:rowOff>
    </xdr:from>
    <xdr:ext cx="11534400" cy="313200"/>
    <xdr:sp macro="" textlink="">
      <xdr:nvSpPr>
        <xdr:cNvPr id="18" name="17 Rectángulo redondeado"/>
        <xdr:cNvSpPr/>
      </xdr:nvSpPr>
      <xdr:spPr>
        <a:xfrm>
          <a:off x="838200" y="41824275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 de Menores/Procesos de Violencia de Género                                 </a:t>
          </a:r>
        </a:p>
      </xdr:txBody>
    </xdr:sp>
    <xdr:clientData/>
  </xdr:oneCellAnchor>
  <xdr:twoCellAnchor editAs="oneCell">
    <xdr:from>
      <xdr:col>1</xdr:col>
      <xdr:colOff>0</xdr:colOff>
      <xdr:row>189</xdr:row>
      <xdr:rowOff>0</xdr:rowOff>
    </xdr:from>
    <xdr:to>
      <xdr:col>10</xdr:col>
      <xdr:colOff>209175</xdr:colOff>
      <xdr:row>190</xdr:row>
      <xdr:rowOff>133350</xdr:rowOff>
    </xdr:to>
    <xdr:sp macro="" textlink="">
      <xdr:nvSpPr>
        <xdr:cNvPr id="19" name="18 Rectángulo redondeado"/>
        <xdr:cNvSpPr/>
      </xdr:nvSpPr>
      <xdr:spPr>
        <a:xfrm>
          <a:off x="838200" y="424719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Delito de Menores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oneCellAnchor>
    <xdr:from>
      <xdr:col>1</xdr:col>
      <xdr:colOff>0</xdr:colOff>
      <xdr:row>199</xdr:row>
      <xdr:rowOff>0</xdr:rowOff>
    </xdr:from>
    <xdr:ext cx="11534400" cy="295275"/>
    <xdr:sp macro="" textlink="">
      <xdr:nvSpPr>
        <xdr:cNvPr id="20" name="19 Rectángulo redondeado"/>
        <xdr:cNvSpPr/>
      </xdr:nvSpPr>
      <xdr:spPr>
        <a:xfrm>
          <a:off x="838200" y="445865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por Delito </a:t>
          </a:r>
        </a:p>
      </xdr:txBody>
    </xdr:sp>
    <xdr:clientData/>
  </xdr:oneCellAnchor>
  <xdr:oneCellAnchor>
    <xdr:from>
      <xdr:col>1</xdr:col>
      <xdr:colOff>0</xdr:colOff>
      <xdr:row>213</xdr:row>
      <xdr:rowOff>0</xdr:rowOff>
    </xdr:from>
    <xdr:ext cx="11534400" cy="295275"/>
    <xdr:sp macro="" textlink="">
      <xdr:nvSpPr>
        <xdr:cNvPr id="21" name="20 Rectángulo redondeado"/>
        <xdr:cNvSpPr/>
      </xdr:nvSpPr>
      <xdr:spPr>
        <a:xfrm>
          <a:off x="838200" y="478059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</a:t>
          </a:r>
        </a:p>
      </xdr:txBody>
    </xdr:sp>
    <xdr:clientData/>
  </xdr:oneCellAnchor>
  <xdr:oneCellAnchor>
    <xdr:from>
      <xdr:col>1</xdr:col>
      <xdr:colOff>0</xdr:colOff>
      <xdr:row>149</xdr:row>
      <xdr:rowOff>9525</xdr:rowOff>
    </xdr:from>
    <xdr:ext cx="11534400" cy="342900"/>
    <xdr:sp macro="" textlink="">
      <xdr:nvSpPr>
        <xdr:cNvPr id="22" name="21 Rectángulo redondeado"/>
        <xdr:cNvSpPr/>
      </xdr:nvSpPr>
      <xdr:spPr>
        <a:xfrm>
          <a:off x="838200" y="33756600"/>
          <a:ext cx="11534400" cy="3429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Apelaciones P.Delitos</a:t>
          </a:r>
        </a:p>
      </xdr:txBody>
    </xdr:sp>
    <xdr:clientData/>
  </xdr:oneCellAnchor>
  <xdr:twoCellAnchor editAs="oneCell">
    <xdr:from>
      <xdr:col>1</xdr:col>
      <xdr:colOff>0</xdr:colOff>
      <xdr:row>1</xdr:row>
      <xdr:rowOff>0</xdr:rowOff>
    </xdr:from>
    <xdr:to>
      <xdr:col>10</xdr:col>
      <xdr:colOff>209550</xdr:colOff>
      <xdr:row>3</xdr:row>
      <xdr:rowOff>38100</xdr:rowOff>
    </xdr:to>
    <xdr:sp macro="" textlink="">
      <xdr:nvSpPr>
        <xdr:cNvPr id="23" name="22 Rectángulo redondeado"/>
        <xdr:cNvSpPr/>
      </xdr:nvSpPr>
      <xdr:spPr>
        <a:xfrm>
          <a:off x="838200" y="161925"/>
          <a:ext cx="115347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La Rioja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209550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838200" y="161925"/>
          <a:ext cx="115347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Andalucía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9524</xdr:colOff>
      <xdr:row>4</xdr:row>
      <xdr:rowOff>28574</xdr:rowOff>
    </xdr:from>
    <xdr:to>
      <xdr:col>10</xdr:col>
      <xdr:colOff>218699</xdr:colOff>
      <xdr:row>6</xdr:row>
      <xdr:rowOff>19050</xdr:rowOff>
    </xdr:to>
    <xdr:sp macro="" textlink="">
      <xdr:nvSpPr>
        <xdr:cNvPr id="3" name="2 Rectángulo redondeado"/>
        <xdr:cNvSpPr/>
      </xdr:nvSpPr>
      <xdr:spPr>
        <a:xfrm>
          <a:off x="847724" y="676274"/>
          <a:ext cx="11534400" cy="314326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Violencia sobre la Mujer               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10</xdr:col>
      <xdr:colOff>419100</xdr:colOff>
      <xdr:row>1</xdr:row>
      <xdr:rowOff>47625</xdr:rowOff>
    </xdr:from>
    <xdr:to>
      <xdr:col>11</xdr:col>
      <xdr:colOff>257174</xdr:colOff>
      <xdr:row>4</xdr:row>
      <xdr:rowOff>104775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2582525" y="209550"/>
          <a:ext cx="723899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 editAs="oneCell">
    <xdr:from>
      <xdr:col>0</xdr:col>
      <xdr:colOff>828675</xdr:colOff>
      <xdr:row>7</xdr:row>
      <xdr:rowOff>104775</xdr:rowOff>
    </xdr:from>
    <xdr:to>
      <xdr:col>10</xdr:col>
      <xdr:colOff>199650</xdr:colOff>
      <xdr:row>9</xdr:row>
      <xdr:rowOff>76200</xdr:rowOff>
    </xdr:to>
    <xdr:sp macro="" textlink="">
      <xdr:nvSpPr>
        <xdr:cNvPr id="5" name="4 Rectángulo redondeado"/>
        <xdr:cNvSpPr/>
      </xdr:nvSpPr>
      <xdr:spPr>
        <a:xfrm>
          <a:off x="828675" y="10763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Denuncias, Víctimas, Renuncias y sus Evoluciones</a:t>
          </a:r>
        </a:p>
      </xdr:txBody>
    </xdr:sp>
    <xdr:clientData/>
  </xdr:twoCellAnchor>
  <xdr:twoCellAnchor editAs="oneCell">
    <xdr:from>
      <xdr:col>1</xdr:col>
      <xdr:colOff>28573</xdr:colOff>
      <xdr:row>25</xdr:row>
      <xdr:rowOff>28575</xdr:rowOff>
    </xdr:from>
    <xdr:to>
      <xdr:col>10</xdr:col>
      <xdr:colOff>237748</xdr:colOff>
      <xdr:row>29</xdr:row>
      <xdr:rowOff>38100</xdr:rowOff>
    </xdr:to>
    <xdr:sp macro="" textlink="">
      <xdr:nvSpPr>
        <xdr:cNvPr id="6" name="5 Rectángulo redondeado"/>
        <xdr:cNvSpPr/>
      </xdr:nvSpPr>
      <xdr:spPr>
        <a:xfrm>
          <a:off x="866773" y="5448300"/>
          <a:ext cx="11534400" cy="65722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Órdenes de Protección y Medidas de Protección y Seguridad de las Víctimas,(de los arts. 544 ter y 544 bis), solicitadas a Instancia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10</xdr:col>
      <xdr:colOff>209175</xdr:colOff>
      <xdr:row>38</xdr:row>
      <xdr:rowOff>133275</xdr:rowOff>
    </xdr:to>
    <xdr:sp macro="" textlink="">
      <xdr:nvSpPr>
        <xdr:cNvPr id="7" name="6 Rectángulo redondeado"/>
        <xdr:cNvSpPr/>
      </xdr:nvSpPr>
      <xdr:spPr>
        <a:xfrm>
          <a:off x="838200" y="8086725"/>
          <a:ext cx="11534400" cy="2952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 de Terminación de los Procedimientos </a:t>
          </a:r>
        </a:p>
      </xdr:txBody>
    </xdr:sp>
    <xdr:clientData/>
  </xdr:twoCellAnchor>
  <xdr:twoCellAnchor editAs="oneCell">
    <xdr:from>
      <xdr:col>0</xdr:col>
      <xdr:colOff>838199</xdr:colOff>
      <xdr:row>50</xdr:row>
      <xdr:rowOff>0</xdr:rowOff>
    </xdr:from>
    <xdr:to>
      <xdr:col>10</xdr:col>
      <xdr:colOff>209174</xdr:colOff>
      <xdr:row>51</xdr:row>
      <xdr:rowOff>133350</xdr:rowOff>
    </xdr:to>
    <xdr:sp macro="" textlink="">
      <xdr:nvSpPr>
        <xdr:cNvPr id="8" name="7 Rectángulo redondeado"/>
        <xdr:cNvSpPr/>
      </xdr:nvSpPr>
      <xdr:spPr>
        <a:xfrm>
          <a:off x="838199" y="111728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10</xdr:col>
      <xdr:colOff>209175</xdr:colOff>
      <xdr:row>63</xdr:row>
      <xdr:rowOff>133350</xdr:rowOff>
    </xdr:to>
    <xdr:sp macro="" textlink="">
      <xdr:nvSpPr>
        <xdr:cNvPr id="9" name="8 Rectángulo redondeado"/>
        <xdr:cNvSpPr/>
      </xdr:nvSpPr>
      <xdr:spPr>
        <a:xfrm>
          <a:off x="838200" y="140112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Asuntos Penales Ingresados directamente por tipo de procesos</a:t>
          </a:r>
        </a:p>
      </xdr:txBody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10</xdr:col>
      <xdr:colOff>209175</xdr:colOff>
      <xdr:row>79</xdr:row>
      <xdr:rowOff>151275</xdr:rowOff>
    </xdr:to>
    <xdr:sp macro="" textlink="">
      <xdr:nvSpPr>
        <xdr:cNvPr id="10" name="9 Rectángulo redondeado"/>
        <xdr:cNvSpPr/>
      </xdr:nvSpPr>
      <xdr:spPr>
        <a:xfrm>
          <a:off x="838200" y="17668875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Penal/Procesos de Violencia de Género                                 </a:t>
          </a:r>
        </a:p>
      </xdr:txBody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10</xdr:col>
      <xdr:colOff>209175</xdr:colOff>
      <xdr:row>83</xdr:row>
      <xdr:rowOff>133350</xdr:rowOff>
    </xdr:to>
    <xdr:sp macro="" textlink="">
      <xdr:nvSpPr>
        <xdr:cNvPr id="11" name="10 Rectángulo redondeado"/>
        <xdr:cNvSpPr/>
      </xdr:nvSpPr>
      <xdr:spPr>
        <a:xfrm>
          <a:off x="838200" y="186404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Formas de Terminación de los Procedimientos</a:t>
          </a:r>
        </a:p>
      </xdr:txBody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10</xdr:col>
      <xdr:colOff>209175</xdr:colOff>
      <xdr:row>93</xdr:row>
      <xdr:rowOff>133350</xdr:rowOff>
    </xdr:to>
    <xdr:sp macro="" textlink="">
      <xdr:nvSpPr>
        <xdr:cNvPr id="12" name="11 Rectángulo redondeado"/>
        <xdr:cNvSpPr/>
      </xdr:nvSpPr>
      <xdr:spPr>
        <a:xfrm>
          <a:off x="838200" y="214788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10</xdr:col>
      <xdr:colOff>209175</xdr:colOff>
      <xdr:row>105</xdr:row>
      <xdr:rowOff>133350</xdr:rowOff>
    </xdr:to>
    <xdr:sp macro="" textlink="">
      <xdr:nvSpPr>
        <xdr:cNvPr id="13" name="12 Rectángulo redondeado"/>
        <xdr:cNvSpPr/>
      </xdr:nvSpPr>
      <xdr:spPr>
        <a:xfrm>
          <a:off x="838200" y="243173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twoCellAnchor>
  <xdr:oneCellAnchor>
    <xdr:from>
      <xdr:col>1</xdr:col>
      <xdr:colOff>0</xdr:colOff>
      <xdr:row>115</xdr:row>
      <xdr:rowOff>0</xdr:rowOff>
    </xdr:from>
    <xdr:ext cx="11534400" cy="313200"/>
    <xdr:sp macro="" textlink="">
      <xdr:nvSpPr>
        <xdr:cNvPr id="14" name="13 Rectángulo redondeado"/>
        <xdr:cNvSpPr/>
      </xdr:nvSpPr>
      <xdr:spPr>
        <a:xfrm>
          <a:off x="838200" y="17668875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 Provincial/Procesos de Violencia de Género                                 </a:t>
          </a:r>
        </a:p>
      </xdr:txBody>
    </xdr:sp>
    <xdr:clientData/>
  </xdr:oneCellAnchor>
  <xdr:oneCellAnchor>
    <xdr:from>
      <xdr:col>1</xdr:col>
      <xdr:colOff>0</xdr:colOff>
      <xdr:row>119</xdr:row>
      <xdr:rowOff>0</xdr:rowOff>
    </xdr:from>
    <xdr:ext cx="11534400" cy="295275"/>
    <xdr:sp macro="" textlink="">
      <xdr:nvSpPr>
        <xdr:cNvPr id="15" name="14 Rectángulo redondeado"/>
        <xdr:cNvSpPr/>
      </xdr:nvSpPr>
      <xdr:spPr>
        <a:xfrm>
          <a:off x="838200" y="183165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 dictadas en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Única Instancia por las Audiencias Provinciales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0</xdr:colOff>
      <xdr:row>134</xdr:row>
      <xdr:rowOff>0</xdr:rowOff>
    </xdr:from>
    <xdr:ext cx="11534400" cy="295275"/>
    <xdr:sp macro="" textlink="">
      <xdr:nvSpPr>
        <xdr:cNvPr id="16" name="15 Rectángulo redondeado"/>
        <xdr:cNvSpPr/>
      </xdr:nvSpPr>
      <xdr:spPr>
        <a:xfrm>
          <a:off x="838200" y="299275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terminación de los </a:t>
          </a: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Recursos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Apelación contra sentencias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0</xdr:colOff>
      <xdr:row>159</xdr:row>
      <xdr:rowOff>0</xdr:rowOff>
    </xdr:from>
    <xdr:ext cx="11534400" cy="295275"/>
    <xdr:sp macro="" textlink="">
      <xdr:nvSpPr>
        <xdr:cNvPr id="17" name="16 Rectángulo redondeado"/>
        <xdr:cNvSpPr/>
      </xdr:nvSpPr>
      <xdr:spPr>
        <a:xfrm>
          <a:off x="838200" y="211550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oneCellAnchor>
  <xdr:oneCellAnchor>
    <xdr:from>
      <xdr:col>1</xdr:col>
      <xdr:colOff>0</xdr:colOff>
      <xdr:row>170</xdr:row>
      <xdr:rowOff>0</xdr:rowOff>
    </xdr:from>
    <xdr:ext cx="11534400" cy="295275"/>
    <xdr:sp macro="" textlink="">
      <xdr:nvSpPr>
        <xdr:cNvPr id="18" name="17 Rectángulo redondeado"/>
        <xdr:cNvSpPr/>
      </xdr:nvSpPr>
      <xdr:spPr>
        <a:xfrm>
          <a:off x="838200" y="239934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</a:t>
          </a:r>
        </a:p>
      </xdr:txBody>
    </xdr:sp>
    <xdr:clientData/>
  </xdr:oneCellAnchor>
  <xdr:oneCellAnchor>
    <xdr:from>
      <xdr:col>1</xdr:col>
      <xdr:colOff>0</xdr:colOff>
      <xdr:row>185</xdr:row>
      <xdr:rowOff>0</xdr:rowOff>
    </xdr:from>
    <xdr:ext cx="11534400" cy="313200"/>
    <xdr:sp macro="" textlink="">
      <xdr:nvSpPr>
        <xdr:cNvPr id="19" name="18 Rectángulo redondeado"/>
        <xdr:cNvSpPr/>
      </xdr:nvSpPr>
      <xdr:spPr>
        <a:xfrm>
          <a:off x="838200" y="26241375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 de Menores/Procesos de Violencia de Género                                 </a:t>
          </a:r>
        </a:p>
      </xdr:txBody>
    </xdr:sp>
    <xdr:clientData/>
  </xdr:oneCellAnchor>
  <xdr:twoCellAnchor editAs="oneCell">
    <xdr:from>
      <xdr:col>1</xdr:col>
      <xdr:colOff>0</xdr:colOff>
      <xdr:row>189</xdr:row>
      <xdr:rowOff>0</xdr:rowOff>
    </xdr:from>
    <xdr:to>
      <xdr:col>10</xdr:col>
      <xdr:colOff>209175</xdr:colOff>
      <xdr:row>190</xdr:row>
      <xdr:rowOff>133350</xdr:rowOff>
    </xdr:to>
    <xdr:sp macro="" textlink="">
      <xdr:nvSpPr>
        <xdr:cNvPr id="20" name="19 Rectángulo redondeado"/>
        <xdr:cNvSpPr/>
      </xdr:nvSpPr>
      <xdr:spPr>
        <a:xfrm>
          <a:off x="838200" y="402240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Delito de Menores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oneCellAnchor>
    <xdr:from>
      <xdr:col>1</xdr:col>
      <xdr:colOff>0</xdr:colOff>
      <xdr:row>199</xdr:row>
      <xdr:rowOff>0</xdr:rowOff>
    </xdr:from>
    <xdr:ext cx="11534400" cy="295275"/>
    <xdr:sp macro="" textlink="">
      <xdr:nvSpPr>
        <xdr:cNvPr id="21" name="20 Rectángulo redondeado"/>
        <xdr:cNvSpPr/>
      </xdr:nvSpPr>
      <xdr:spPr>
        <a:xfrm>
          <a:off x="838200" y="335375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por Delito </a:t>
          </a:r>
        </a:p>
      </xdr:txBody>
    </xdr:sp>
    <xdr:clientData/>
  </xdr:oneCellAnchor>
  <xdr:oneCellAnchor>
    <xdr:from>
      <xdr:col>1</xdr:col>
      <xdr:colOff>0</xdr:colOff>
      <xdr:row>213</xdr:row>
      <xdr:rowOff>0</xdr:rowOff>
    </xdr:from>
    <xdr:ext cx="11534400" cy="295275"/>
    <xdr:sp macro="" textlink="">
      <xdr:nvSpPr>
        <xdr:cNvPr id="22" name="21 Rectángulo redondeado"/>
        <xdr:cNvSpPr/>
      </xdr:nvSpPr>
      <xdr:spPr>
        <a:xfrm>
          <a:off x="838200" y="455580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</a:t>
          </a:r>
        </a:p>
      </xdr:txBody>
    </xdr:sp>
    <xdr:clientData/>
  </xdr:oneCellAnchor>
  <xdr:oneCellAnchor>
    <xdr:from>
      <xdr:col>1</xdr:col>
      <xdr:colOff>0</xdr:colOff>
      <xdr:row>149</xdr:row>
      <xdr:rowOff>0</xdr:rowOff>
    </xdr:from>
    <xdr:ext cx="11534400" cy="333375"/>
    <xdr:sp macro="" textlink="">
      <xdr:nvSpPr>
        <xdr:cNvPr id="23" name="22 Rectángulo redondeado"/>
        <xdr:cNvSpPr/>
      </xdr:nvSpPr>
      <xdr:spPr>
        <a:xfrm>
          <a:off x="838200" y="33575625"/>
          <a:ext cx="11534400" cy="3333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Apelaciones P.Delitos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209550</xdr:colOff>
      <xdr:row>3</xdr:row>
      <xdr:rowOff>38100</xdr:rowOff>
    </xdr:to>
    <xdr:sp macro="" textlink="">
      <xdr:nvSpPr>
        <xdr:cNvPr id="2" name="1 Rectángulo redondeado"/>
        <xdr:cNvSpPr/>
      </xdr:nvSpPr>
      <xdr:spPr>
        <a:xfrm>
          <a:off x="838200" y="161925"/>
          <a:ext cx="115347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Aragón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9524</xdr:colOff>
      <xdr:row>4</xdr:row>
      <xdr:rowOff>28574</xdr:rowOff>
    </xdr:from>
    <xdr:to>
      <xdr:col>10</xdr:col>
      <xdr:colOff>218699</xdr:colOff>
      <xdr:row>6</xdr:row>
      <xdr:rowOff>19050</xdr:rowOff>
    </xdr:to>
    <xdr:sp macro="" textlink="">
      <xdr:nvSpPr>
        <xdr:cNvPr id="3" name="2 Rectángulo redondeado"/>
        <xdr:cNvSpPr/>
      </xdr:nvSpPr>
      <xdr:spPr>
        <a:xfrm>
          <a:off x="847724" y="676274"/>
          <a:ext cx="11534400" cy="314326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Violencia sobre la Mujer               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10</xdr:col>
      <xdr:colOff>419100</xdr:colOff>
      <xdr:row>1</xdr:row>
      <xdr:rowOff>47625</xdr:rowOff>
    </xdr:from>
    <xdr:to>
      <xdr:col>11</xdr:col>
      <xdr:colOff>257174</xdr:colOff>
      <xdr:row>4</xdr:row>
      <xdr:rowOff>104775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2582525" y="209550"/>
          <a:ext cx="723899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 editAs="oneCell">
    <xdr:from>
      <xdr:col>0</xdr:col>
      <xdr:colOff>828675</xdr:colOff>
      <xdr:row>7</xdr:row>
      <xdr:rowOff>104775</xdr:rowOff>
    </xdr:from>
    <xdr:to>
      <xdr:col>10</xdr:col>
      <xdr:colOff>199650</xdr:colOff>
      <xdr:row>9</xdr:row>
      <xdr:rowOff>76200</xdr:rowOff>
    </xdr:to>
    <xdr:sp macro="" textlink="">
      <xdr:nvSpPr>
        <xdr:cNvPr id="5" name="4 Rectángulo redondeado"/>
        <xdr:cNvSpPr/>
      </xdr:nvSpPr>
      <xdr:spPr>
        <a:xfrm>
          <a:off x="828675" y="12382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Denuncias, Víctimas, Renuncias y sus Evoluciones</a:t>
          </a:r>
        </a:p>
      </xdr:txBody>
    </xdr:sp>
    <xdr:clientData/>
  </xdr:twoCellAnchor>
  <xdr:twoCellAnchor editAs="oneCell">
    <xdr:from>
      <xdr:col>1</xdr:col>
      <xdr:colOff>28573</xdr:colOff>
      <xdr:row>25</xdr:row>
      <xdr:rowOff>28575</xdr:rowOff>
    </xdr:from>
    <xdr:to>
      <xdr:col>10</xdr:col>
      <xdr:colOff>237748</xdr:colOff>
      <xdr:row>29</xdr:row>
      <xdr:rowOff>38100</xdr:rowOff>
    </xdr:to>
    <xdr:sp macro="" textlink="">
      <xdr:nvSpPr>
        <xdr:cNvPr id="6" name="5 Rectángulo redondeado"/>
        <xdr:cNvSpPr/>
      </xdr:nvSpPr>
      <xdr:spPr>
        <a:xfrm>
          <a:off x="866773" y="5448300"/>
          <a:ext cx="11534400" cy="65722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Órdenes de Protección y Medidas de Protección y Seguridad de las Víctimas,(de los arts. 544 ter y 544 bis), solicitadas a Instancia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10</xdr:col>
      <xdr:colOff>209175</xdr:colOff>
      <xdr:row>38</xdr:row>
      <xdr:rowOff>133275</xdr:rowOff>
    </xdr:to>
    <xdr:sp macro="" textlink="">
      <xdr:nvSpPr>
        <xdr:cNvPr id="7" name="6 Rectángulo redondeado"/>
        <xdr:cNvSpPr/>
      </xdr:nvSpPr>
      <xdr:spPr>
        <a:xfrm>
          <a:off x="838200" y="8086725"/>
          <a:ext cx="11534400" cy="2952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 de Terminación de los Procedimientos </a:t>
          </a:r>
        </a:p>
      </xdr:txBody>
    </xdr:sp>
    <xdr:clientData/>
  </xdr:twoCellAnchor>
  <xdr:twoCellAnchor editAs="oneCell">
    <xdr:from>
      <xdr:col>0</xdr:col>
      <xdr:colOff>838199</xdr:colOff>
      <xdr:row>51</xdr:row>
      <xdr:rowOff>0</xdr:rowOff>
    </xdr:from>
    <xdr:to>
      <xdr:col>10</xdr:col>
      <xdr:colOff>209174</xdr:colOff>
      <xdr:row>52</xdr:row>
      <xdr:rowOff>133350</xdr:rowOff>
    </xdr:to>
    <xdr:sp macro="" textlink="">
      <xdr:nvSpPr>
        <xdr:cNvPr id="8" name="7 Rectángulo redondeado"/>
        <xdr:cNvSpPr/>
      </xdr:nvSpPr>
      <xdr:spPr>
        <a:xfrm>
          <a:off x="838199" y="111728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10</xdr:col>
      <xdr:colOff>209175</xdr:colOff>
      <xdr:row>64</xdr:row>
      <xdr:rowOff>133350</xdr:rowOff>
    </xdr:to>
    <xdr:sp macro="" textlink="">
      <xdr:nvSpPr>
        <xdr:cNvPr id="9" name="8 Rectángulo redondeado"/>
        <xdr:cNvSpPr/>
      </xdr:nvSpPr>
      <xdr:spPr>
        <a:xfrm>
          <a:off x="838200" y="140112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Asuntos Penales Ingresados directamente por tipo de procesos</a:t>
          </a:r>
        </a:p>
      </xdr:txBody>
    </xdr:sp>
    <xdr:clientData/>
  </xdr:twoCellAnchor>
  <xdr:twoCellAnchor editAs="oneCell">
    <xdr:from>
      <xdr:col>1</xdr:col>
      <xdr:colOff>0</xdr:colOff>
      <xdr:row>79</xdr:row>
      <xdr:rowOff>0</xdr:rowOff>
    </xdr:from>
    <xdr:to>
      <xdr:col>10</xdr:col>
      <xdr:colOff>209175</xdr:colOff>
      <xdr:row>80</xdr:row>
      <xdr:rowOff>151275</xdr:rowOff>
    </xdr:to>
    <xdr:sp macro="" textlink="">
      <xdr:nvSpPr>
        <xdr:cNvPr id="10" name="9 Rectángulo redondeado"/>
        <xdr:cNvSpPr/>
      </xdr:nvSpPr>
      <xdr:spPr>
        <a:xfrm>
          <a:off x="838200" y="17668875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Penal/Procesos de Violencia de Género                                 </a:t>
          </a:r>
        </a:p>
      </xdr:txBody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10</xdr:col>
      <xdr:colOff>209175</xdr:colOff>
      <xdr:row>84</xdr:row>
      <xdr:rowOff>133350</xdr:rowOff>
    </xdr:to>
    <xdr:sp macro="" textlink="">
      <xdr:nvSpPr>
        <xdr:cNvPr id="11" name="10 Rectángulo redondeado"/>
        <xdr:cNvSpPr/>
      </xdr:nvSpPr>
      <xdr:spPr>
        <a:xfrm>
          <a:off x="838200" y="183165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Formas de Terminación de los Procedimientos</a:t>
          </a:r>
        </a:p>
      </xdr:txBody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10</xdr:col>
      <xdr:colOff>209175</xdr:colOff>
      <xdr:row>94</xdr:row>
      <xdr:rowOff>133350</xdr:rowOff>
    </xdr:to>
    <xdr:sp macro="" textlink="">
      <xdr:nvSpPr>
        <xdr:cNvPr id="12" name="11 Rectángulo redondeado"/>
        <xdr:cNvSpPr/>
      </xdr:nvSpPr>
      <xdr:spPr>
        <a:xfrm>
          <a:off x="838200" y="211550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1</xdr:col>
      <xdr:colOff>0</xdr:colOff>
      <xdr:row>105</xdr:row>
      <xdr:rowOff>0</xdr:rowOff>
    </xdr:from>
    <xdr:to>
      <xdr:col>10</xdr:col>
      <xdr:colOff>209175</xdr:colOff>
      <xdr:row>106</xdr:row>
      <xdr:rowOff>133350</xdr:rowOff>
    </xdr:to>
    <xdr:sp macro="" textlink="">
      <xdr:nvSpPr>
        <xdr:cNvPr id="13" name="12 Rectángulo redondeado"/>
        <xdr:cNvSpPr/>
      </xdr:nvSpPr>
      <xdr:spPr>
        <a:xfrm>
          <a:off x="838200" y="239934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twoCellAnchor>
  <xdr:oneCellAnchor>
    <xdr:from>
      <xdr:col>1</xdr:col>
      <xdr:colOff>0</xdr:colOff>
      <xdr:row>116</xdr:row>
      <xdr:rowOff>0</xdr:rowOff>
    </xdr:from>
    <xdr:ext cx="11534400" cy="313200"/>
    <xdr:sp macro="" textlink="">
      <xdr:nvSpPr>
        <xdr:cNvPr id="14" name="13 Rectángulo redondeado"/>
        <xdr:cNvSpPr/>
      </xdr:nvSpPr>
      <xdr:spPr>
        <a:xfrm>
          <a:off x="838200" y="26241375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 Provincial/Procesos de Violencia de Género                                </a:t>
          </a:r>
        </a:p>
      </xdr:txBody>
    </xdr:sp>
    <xdr:clientData/>
  </xdr:oneCellAnchor>
  <xdr:oneCellAnchor>
    <xdr:from>
      <xdr:col>1</xdr:col>
      <xdr:colOff>0</xdr:colOff>
      <xdr:row>120</xdr:row>
      <xdr:rowOff>0</xdr:rowOff>
    </xdr:from>
    <xdr:ext cx="11534400" cy="295275"/>
    <xdr:sp macro="" textlink="">
      <xdr:nvSpPr>
        <xdr:cNvPr id="15" name="14 Rectángulo redondeado"/>
        <xdr:cNvSpPr/>
      </xdr:nvSpPr>
      <xdr:spPr>
        <a:xfrm>
          <a:off x="838200" y="268890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 dictadas en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Única Instancia por las Audiencias Provinciales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0</xdr:colOff>
      <xdr:row>135</xdr:row>
      <xdr:rowOff>0</xdr:rowOff>
    </xdr:from>
    <xdr:ext cx="11534400" cy="295275"/>
    <xdr:sp macro="" textlink="">
      <xdr:nvSpPr>
        <xdr:cNvPr id="16" name="15 Rectángulo redondeado"/>
        <xdr:cNvSpPr/>
      </xdr:nvSpPr>
      <xdr:spPr>
        <a:xfrm>
          <a:off x="838200" y="299275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terminación de los </a:t>
          </a: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Recursos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Apelación contra sentencias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0</xdr:colOff>
      <xdr:row>159</xdr:row>
      <xdr:rowOff>0</xdr:rowOff>
    </xdr:from>
    <xdr:ext cx="11534400" cy="295275"/>
    <xdr:sp macro="" textlink="">
      <xdr:nvSpPr>
        <xdr:cNvPr id="17" name="16 Rectángulo redondeado"/>
        <xdr:cNvSpPr/>
      </xdr:nvSpPr>
      <xdr:spPr>
        <a:xfrm>
          <a:off x="838200" y="335375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oneCellAnchor>
  <xdr:oneCellAnchor>
    <xdr:from>
      <xdr:col>1</xdr:col>
      <xdr:colOff>0</xdr:colOff>
      <xdr:row>170</xdr:row>
      <xdr:rowOff>0</xdr:rowOff>
    </xdr:from>
    <xdr:ext cx="11534400" cy="295275"/>
    <xdr:sp macro="" textlink="">
      <xdr:nvSpPr>
        <xdr:cNvPr id="18" name="17 Rectángulo redondeado"/>
        <xdr:cNvSpPr/>
      </xdr:nvSpPr>
      <xdr:spPr>
        <a:xfrm>
          <a:off x="838200" y="363759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oneCellAnchor>
  <xdr:oneCellAnchor>
    <xdr:from>
      <xdr:col>1</xdr:col>
      <xdr:colOff>0</xdr:colOff>
      <xdr:row>185</xdr:row>
      <xdr:rowOff>0</xdr:rowOff>
    </xdr:from>
    <xdr:ext cx="11534400" cy="313200"/>
    <xdr:sp macro="" textlink="">
      <xdr:nvSpPr>
        <xdr:cNvPr id="19" name="18 Rectángulo redondeado"/>
        <xdr:cNvSpPr/>
      </xdr:nvSpPr>
      <xdr:spPr>
        <a:xfrm>
          <a:off x="838200" y="39576375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 de Menores/Procesos de Violencia de Género                                 </a:t>
          </a:r>
        </a:p>
      </xdr:txBody>
    </xdr:sp>
    <xdr:clientData/>
  </xdr:oneCellAnchor>
  <xdr:twoCellAnchor editAs="oneCell">
    <xdr:from>
      <xdr:col>1</xdr:col>
      <xdr:colOff>0</xdr:colOff>
      <xdr:row>189</xdr:row>
      <xdr:rowOff>0</xdr:rowOff>
    </xdr:from>
    <xdr:to>
      <xdr:col>10</xdr:col>
      <xdr:colOff>209175</xdr:colOff>
      <xdr:row>190</xdr:row>
      <xdr:rowOff>133350</xdr:rowOff>
    </xdr:to>
    <xdr:sp macro="" textlink="">
      <xdr:nvSpPr>
        <xdr:cNvPr id="20" name="19 Rectángulo redondeado"/>
        <xdr:cNvSpPr/>
      </xdr:nvSpPr>
      <xdr:spPr>
        <a:xfrm>
          <a:off x="838200" y="402240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Delito de Menores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oneCellAnchor>
    <xdr:from>
      <xdr:col>1</xdr:col>
      <xdr:colOff>0</xdr:colOff>
      <xdr:row>199</xdr:row>
      <xdr:rowOff>0</xdr:rowOff>
    </xdr:from>
    <xdr:ext cx="11534400" cy="295275"/>
    <xdr:sp macro="" textlink="">
      <xdr:nvSpPr>
        <xdr:cNvPr id="21" name="20 Rectángulo redondeado"/>
        <xdr:cNvSpPr/>
      </xdr:nvSpPr>
      <xdr:spPr>
        <a:xfrm>
          <a:off x="838200" y="423386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por Delito </a:t>
          </a:r>
        </a:p>
      </xdr:txBody>
    </xdr:sp>
    <xdr:clientData/>
  </xdr:oneCellAnchor>
  <xdr:oneCellAnchor>
    <xdr:from>
      <xdr:col>1</xdr:col>
      <xdr:colOff>0</xdr:colOff>
      <xdr:row>213</xdr:row>
      <xdr:rowOff>0</xdr:rowOff>
    </xdr:from>
    <xdr:ext cx="11534400" cy="295275"/>
    <xdr:sp macro="" textlink="">
      <xdr:nvSpPr>
        <xdr:cNvPr id="22" name="21 Rectángulo redondeado"/>
        <xdr:cNvSpPr/>
      </xdr:nvSpPr>
      <xdr:spPr>
        <a:xfrm>
          <a:off x="838200" y="455580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</a:t>
          </a:r>
        </a:p>
      </xdr:txBody>
    </xdr:sp>
    <xdr:clientData/>
  </xdr:oneCellAnchor>
  <xdr:oneCellAnchor>
    <xdr:from>
      <xdr:col>1</xdr:col>
      <xdr:colOff>0</xdr:colOff>
      <xdr:row>149</xdr:row>
      <xdr:rowOff>9525</xdr:rowOff>
    </xdr:from>
    <xdr:ext cx="11534400" cy="342900"/>
    <xdr:sp macro="" textlink="">
      <xdr:nvSpPr>
        <xdr:cNvPr id="24" name="23 Rectángulo redondeado"/>
        <xdr:cNvSpPr/>
      </xdr:nvSpPr>
      <xdr:spPr>
        <a:xfrm>
          <a:off x="838200" y="33547050"/>
          <a:ext cx="11534400" cy="3429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Apelaciones P.Delitos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209550</xdr:colOff>
      <xdr:row>3</xdr:row>
      <xdr:rowOff>38100</xdr:rowOff>
    </xdr:to>
    <xdr:sp macro="" textlink="">
      <xdr:nvSpPr>
        <xdr:cNvPr id="2" name="1 Rectángulo redondeado"/>
        <xdr:cNvSpPr/>
      </xdr:nvSpPr>
      <xdr:spPr>
        <a:xfrm>
          <a:off x="838200" y="161925"/>
          <a:ext cx="115347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Principado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</a:t>
          </a: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Asturias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9524</xdr:colOff>
      <xdr:row>4</xdr:row>
      <xdr:rowOff>28574</xdr:rowOff>
    </xdr:from>
    <xdr:to>
      <xdr:col>10</xdr:col>
      <xdr:colOff>218699</xdr:colOff>
      <xdr:row>6</xdr:row>
      <xdr:rowOff>19050</xdr:rowOff>
    </xdr:to>
    <xdr:sp macro="" textlink="">
      <xdr:nvSpPr>
        <xdr:cNvPr id="3" name="2 Rectángulo redondeado"/>
        <xdr:cNvSpPr/>
      </xdr:nvSpPr>
      <xdr:spPr>
        <a:xfrm>
          <a:off x="847724" y="676274"/>
          <a:ext cx="11534400" cy="314326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Violencia sobre la Mujer               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10</xdr:col>
      <xdr:colOff>419100</xdr:colOff>
      <xdr:row>1</xdr:row>
      <xdr:rowOff>47625</xdr:rowOff>
    </xdr:from>
    <xdr:to>
      <xdr:col>11</xdr:col>
      <xdr:colOff>257174</xdr:colOff>
      <xdr:row>4</xdr:row>
      <xdr:rowOff>104775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2582525" y="209550"/>
          <a:ext cx="723899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 editAs="oneCell">
    <xdr:from>
      <xdr:col>0</xdr:col>
      <xdr:colOff>828675</xdr:colOff>
      <xdr:row>7</xdr:row>
      <xdr:rowOff>104775</xdr:rowOff>
    </xdr:from>
    <xdr:to>
      <xdr:col>10</xdr:col>
      <xdr:colOff>199650</xdr:colOff>
      <xdr:row>9</xdr:row>
      <xdr:rowOff>76200</xdr:rowOff>
    </xdr:to>
    <xdr:sp macro="" textlink="">
      <xdr:nvSpPr>
        <xdr:cNvPr id="5" name="4 Rectángulo redondeado"/>
        <xdr:cNvSpPr/>
      </xdr:nvSpPr>
      <xdr:spPr>
        <a:xfrm>
          <a:off x="828675" y="12382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Denuncias, Víctimas, Renuncias y sus Evoluciones</a:t>
          </a:r>
        </a:p>
      </xdr:txBody>
    </xdr:sp>
    <xdr:clientData/>
  </xdr:twoCellAnchor>
  <xdr:twoCellAnchor editAs="oneCell">
    <xdr:from>
      <xdr:col>1</xdr:col>
      <xdr:colOff>28573</xdr:colOff>
      <xdr:row>25</xdr:row>
      <xdr:rowOff>28575</xdr:rowOff>
    </xdr:from>
    <xdr:to>
      <xdr:col>10</xdr:col>
      <xdr:colOff>237748</xdr:colOff>
      <xdr:row>29</xdr:row>
      <xdr:rowOff>38100</xdr:rowOff>
    </xdr:to>
    <xdr:sp macro="" textlink="">
      <xdr:nvSpPr>
        <xdr:cNvPr id="6" name="5 Rectángulo redondeado"/>
        <xdr:cNvSpPr/>
      </xdr:nvSpPr>
      <xdr:spPr>
        <a:xfrm>
          <a:off x="866773" y="5448300"/>
          <a:ext cx="11534400" cy="65722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Órdenes de Protección y Medidas de Protección y Seguridad de las Víctimas,(de los arts. 544 ter y 544 bis), solicitadas a Instancia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10</xdr:col>
      <xdr:colOff>209175</xdr:colOff>
      <xdr:row>38</xdr:row>
      <xdr:rowOff>133275</xdr:rowOff>
    </xdr:to>
    <xdr:sp macro="" textlink="">
      <xdr:nvSpPr>
        <xdr:cNvPr id="7" name="6 Rectángulo redondeado"/>
        <xdr:cNvSpPr/>
      </xdr:nvSpPr>
      <xdr:spPr>
        <a:xfrm>
          <a:off x="838200" y="8086725"/>
          <a:ext cx="11534400" cy="2952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 de Terminación de los Procedimientos </a:t>
          </a:r>
        </a:p>
      </xdr:txBody>
    </xdr:sp>
    <xdr:clientData/>
  </xdr:twoCellAnchor>
  <xdr:twoCellAnchor editAs="oneCell">
    <xdr:from>
      <xdr:col>0</xdr:col>
      <xdr:colOff>838199</xdr:colOff>
      <xdr:row>50</xdr:row>
      <xdr:rowOff>0</xdr:rowOff>
    </xdr:from>
    <xdr:to>
      <xdr:col>10</xdr:col>
      <xdr:colOff>209174</xdr:colOff>
      <xdr:row>51</xdr:row>
      <xdr:rowOff>133350</xdr:rowOff>
    </xdr:to>
    <xdr:sp macro="" textlink="">
      <xdr:nvSpPr>
        <xdr:cNvPr id="8" name="7 Rectángulo redondeado"/>
        <xdr:cNvSpPr/>
      </xdr:nvSpPr>
      <xdr:spPr>
        <a:xfrm>
          <a:off x="838199" y="111728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10</xdr:col>
      <xdr:colOff>209175</xdr:colOff>
      <xdr:row>63</xdr:row>
      <xdr:rowOff>133350</xdr:rowOff>
    </xdr:to>
    <xdr:sp macro="" textlink="">
      <xdr:nvSpPr>
        <xdr:cNvPr id="9" name="8 Rectángulo redondeado"/>
        <xdr:cNvSpPr/>
      </xdr:nvSpPr>
      <xdr:spPr>
        <a:xfrm>
          <a:off x="838200" y="140112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Asuntos Penales Ingresados directamente por tipo de procesos</a:t>
          </a:r>
        </a:p>
      </xdr:txBody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10</xdr:col>
      <xdr:colOff>209175</xdr:colOff>
      <xdr:row>79</xdr:row>
      <xdr:rowOff>151275</xdr:rowOff>
    </xdr:to>
    <xdr:sp macro="" textlink="">
      <xdr:nvSpPr>
        <xdr:cNvPr id="10" name="9 Rectángulo redondeado"/>
        <xdr:cNvSpPr/>
      </xdr:nvSpPr>
      <xdr:spPr>
        <a:xfrm>
          <a:off x="838200" y="17668875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Penal/Procesos de Violencia de Género                                 </a:t>
          </a:r>
        </a:p>
      </xdr:txBody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10</xdr:col>
      <xdr:colOff>209175</xdr:colOff>
      <xdr:row>83</xdr:row>
      <xdr:rowOff>133350</xdr:rowOff>
    </xdr:to>
    <xdr:sp macro="" textlink="">
      <xdr:nvSpPr>
        <xdr:cNvPr id="11" name="10 Rectángulo redondeado"/>
        <xdr:cNvSpPr/>
      </xdr:nvSpPr>
      <xdr:spPr>
        <a:xfrm>
          <a:off x="838200" y="183165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Formas de Terminación de los Procedimientos</a:t>
          </a:r>
        </a:p>
      </xdr:txBody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10</xdr:col>
      <xdr:colOff>209175</xdr:colOff>
      <xdr:row>93</xdr:row>
      <xdr:rowOff>133350</xdr:rowOff>
    </xdr:to>
    <xdr:sp macro="" textlink="">
      <xdr:nvSpPr>
        <xdr:cNvPr id="12" name="11 Rectángulo redondeado"/>
        <xdr:cNvSpPr/>
      </xdr:nvSpPr>
      <xdr:spPr>
        <a:xfrm>
          <a:off x="838200" y="211550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10</xdr:col>
      <xdr:colOff>209175</xdr:colOff>
      <xdr:row>105</xdr:row>
      <xdr:rowOff>133350</xdr:rowOff>
    </xdr:to>
    <xdr:sp macro="" textlink="">
      <xdr:nvSpPr>
        <xdr:cNvPr id="13" name="12 Rectángulo redondeado"/>
        <xdr:cNvSpPr/>
      </xdr:nvSpPr>
      <xdr:spPr>
        <a:xfrm>
          <a:off x="838200" y="239934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</a:t>
          </a:r>
        </a:p>
      </xdr:txBody>
    </xdr:sp>
    <xdr:clientData/>
  </xdr:twoCellAnchor>
  <xdr:oneCellAnchor>
    <xdr:from>
      <xdr:col>1</xdr:col>
      <xdr:colOff>0</xdr:colOff>
      <xdr:row>115</xdr:row>
      <xdr:rowOff>0</xdr:rowOff>
    </xdr:from>
    <xdr:ext cx="11534400" cy="313200"/>
    <xdr:sp macro="" textlink="">
      <xdr:nvSpPr>
        <xdr:cNvPr id="14" name="13 Rectángulo redondeado"/>
        <xdr:cNvSpPr/>
      </xdr:nvSpPr>
      <xdr:spPr>
        <a:xfrm>
          <a:off x="838200" y="26241375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 Provincial/Procesos de Violencia de Género                                 </a:t>
          </a:r>
        </a:p>
      </xdr:txBody>
    </xdr:sp>
    <xdr:clientData/>
  </xdr:oneCellAnchor>
  <xdr:oneCellAnchor>
    <xdr:from>
      <xdr:col>1</xdr:col>
      <xdr:colOff>0</xdr:colOff>
      <xdr:row>119</xdr:row>
      <xdr:rowOff>0</xdr:rowOff>
    </xdr:from>
    <xdr:ext cx="11534400" cy="295275"/>
    <xdr:sp macro="" textlink="">
      <xdr:nvSpPr>
        <xdr:cNvPr id="15" name="14 Rectángulo redondeado"/>
        <xdr:cNvSpPr/>
      </xdr:nvSpPr>
      <xdr:spPr>
        <a:xfrm>
          <a:off x="838200" y="268890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 dictadas en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Única Instancia por las Audiencias Provinciales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0</xdr:colOff>
      <xdr:row>134</xdr:row>
      <xdr:rowOff>0</xdr:rowOff>
    </xdr:from>
    <xdr:ext cx="11534400" cy="295275"/>
    <xdr:sp macro="" textlink="">
      <xdr:nvSpPr>
        <xdr:cNvPr id="16" name="15 Rectángulo redondeado"/>
        <xdr:cNvSpPr/>
      </xdr:nvSpPr>
      <xdr:spPr>
        <a:xfrm>
          <a:off x="838200" y="299275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terminación de los </a:t>
          </a: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Recursos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Apelación contra sentencias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0</xdr:colOff>
      <xdr:row>159</xdr:row>
      <xdr:rowOff>0</xdr:rowOff>
    </xdr:from>
    <xdr:ext cx="11534400" cy="295275"/>
    <xdr:sp macro="" textlink="">
      <xdr:nvSpPr>
        <xdr:cNvPr id="17" name="16 Rectángulo redondeado"/>
        <xdr:cNvSpPr/>
      </xdr:nvSpPr>
      <xdr:spPr>
        <a:xfrm>
          <a:off x="838200" y="335375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oneCellAnchor>
  <xdr:oneCellAnchor>
    <xdr:from>
      <xdr:col>1</xdr:col>
      <xdr:colOff>0</xdr:colOff>
      <xdr:row>170</xdr:row>
      <xdr:rowOff>0</xdr:rowOff>
    </xdr:from>
    <xdr:ext cx="11534400" cy="295275"/>
    <xdr:sp macro="" textlink="">
      <xdr:nvSpPr>
        <xdr:cNvPr id="18" name="17 Rectángulo redondeado"/>
        <xdr:cNvSpPr/>
      </xdr:nvSpPr>
      <xdr:spPr>
        <a:xfrm>
          <a:off x="838200" y="363759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oneCellAnchor>
  <xdr:oneCellAnchor>
    <xdr:from>
      <xdr:col>1</xdr:col>
      <xdr:colOff>0</xdr:colOff>
      <xdr:row>185</xdr:row>
      <xdr:rowOff>0</xdr:rowOff>
    </xdr:from>
    <xdr:ext cx="11534400" cy="313200"/>
    <xdr:sp macro="" textlink="">
      <xdr:nvSpPr>
        <xdr:cNvPr id="19" name="18 Rectángulo redondeado"/>
        <xdr:cNvSpPr/>
      </xdr:nvSpPr>
      <xdr:spPr>
        <a:xfrm>
          <a:off x="838200" y="39576375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 de Menores/Procesos de Violencia de Género                                </a:t>
          </a:r>
        </a:p>
      </xdr:txBody>
    </xdr:sp>
    <xdr:clientData/>
  </xdr:oneCellAnchor>
  <xdr:twoCellAnchor editAs="oneCell">
    <xdr:from>
      <xdr:col>1</xdr:col>
      <xdr:colOff>0</xdr:colOff>
      <xdr:row>189</xdr:row>
      <xdr:rowOff>0</xdr:rowOff>
    </xdr:from>
    <xdr:to>
      <xdr:col>10</xdr:col>
      <xdr:colOff>209175</xdr:colOff>
      <xdr:row>190</xdr:row>
      <xdr:rowOff>133350</xdr:rowOff>
    </xdr:to>
    <xdr:sp macro="" textlink="">
      <xdr:nvSpPr>
        <xdr:cNvPr id="20" name="19 Rectángulo redondeado"/>
        <xdr:cNvSpPr/>
      </xdr:nvSpPr>
      <xdr:spPr>
        <a:xfrm>
          <a:off x="838200" y="402240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Delito de Menores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oneCellAnchor>
    <xdr:from>
      <xdr:col>1</xdr:col>
      <xdr:colOff>0</xdr:colOff>
      <xdr:row>199</xdr:row>
      <xdr:rowOff>0</xdr:rowOff>
    </xdr:from>
    <xdr:ext cx="11534400" cy="295275"/>
    <xdr:sp macro="" textlink="">
      <xdr:nvSpPr>
        <xdr:cNvPr id="21" name="20 Rectángulo redondeado"/>
        <xdr:cNvSpPr/>
      </xdr:nvSpPr>
      <xdr:spPr>
        <a:xfrm>
          <a:off x="838200" y="423386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por Delito </a:t>
          </a:r>
        </a:p>
      </xdr:txBody>
    </xdr:sp>
    <xdr:clientData/>
  </xdr:oneCellAnchor>
  <xdr:oneCellAnchor>
    <xdr:from>
      <xdr:col>1</xdr:col>
      <xdr:colOff>0</xdr:colOff>
      <xdr:row>213</xdr:row>
      <xdr:rowOff>0</xdr:rowOff>
    </xdr:from>
    <xdr:ext cx="11534400" cy="295275"/>
    <xdr:sp macro="" textlink="">
      <xdr:nvSpPr>
        <xdr:cNvPr id="22" name="21 Rectángulo redondeado"/>
        <xdr:cNvSpPr/>
      </xdr:nvSpPr>
      <xdr:spPr>
        <a:xfrm>
          <a:off x="838200" y="455580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</a:t>
          </a:r>
        </a:p>
      </xdr:txBody>
    </xdr:sp>
    <xdr:clientData/>
  </xdr:oneCellAnchor>
  <xdr:oneCellAnchor>
    <xdr:from>
      <xdr:col>1</xdr:col>
      <xdr:colOff>0</xdr:colOff>
      <xdr:row>149</xdr:row>
      <xdr:rowOff>9525</xdr:rowOff>
    </xdr:from>
    <xdr:ext cx="11534400" cy="342900"/>
    <xdr:sp macro="" textlink="">
      <xdr:nvSpPr>
        <xdr:cNvPr id="25" name="24 Rectángulo redondeado"/>
        <xdr:cNvSpPr/>
      </xdr:nvSpPr>
      <xdr:spPr>
        <a:xfrm>
          <a:off x="838200" y="33547050"/>
          <a:ext cx="11534400" cy="3429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Apelaciones P.Delitos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209550</xdr:colOff>
      <xdr:row>3</xdr:row>
      <xdr:rowOff>38100</xdr:rowOff>
    </xdr:to>
    <xdr:sp macro="" textlink="">
      <xdr:nvSpPr>
        <xdr:cNvPr id="2" name="1 Rectángulo redondeado"/>
        <xdr:cNvSpPr/>
      </xdr:nvSpPr>
      <xdr:spPr>
        <a:xfrm>
          <a:off x="838200" y="161925"/>
          <a:ext cx="115347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Illes Balears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9524</xdr:colOff>
      <xdr:row>4</xdr:row>
      <xdr:rowOff>28574</xdr:rowOff>
    </xdr:from>
    <xdr:to>
      <xdr:col>10</xdr:col>
      <xdr:colOff>218699</xdr:colOff>
      <xdr:row>6</xdr:row>
      <xdr:rowOff>19050</xdr:rowOff>
    </xdr:to>
    <xdr:sp macro="" textlink="">
      <xdr:nvSpPr>
        <xdr:cNvPr id="3" name="2 Rectángulo redondeado"/>
        <xdr:cNvSpPr/>
      </xdr:nvSpPr>
      <xdr:spPr>
        <a:xfrm>
          <a:off x="847724" y="676274"/>
          <a:ext cx="11534400" cy="314326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Violencia sobre la Mujer               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10</xdr:col>
      <xdr:colOff>419100</xdr:colOff>
      <xdr:row>1</xdr:row>
      <xdr:rowOff>47625</xdr:rowOff>
    </xdr:from>
    <xdr:to>
      <xdr:col>11</xdr:col>
      <xdr:colOff>257174</xdr:colOff>
      <xdr:row>4</xdr:row>
      <xdr:rowOff>104775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2582525" y="209550"/>
          <a:ext cx="723899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 editAs="oneCell">
    <xdr:from>
      <xdr:col>0</xdr:col>
      <xdr:colOff>828675</xdr:colOff>
      <xdr:row>7</xdr:row>
      <xdr:rowOff>104775</xdr:rowOff>
    </xdr:from>
    <xdr:to>
      <xdr:col>10</xdr:col>
      <xdr:colOff>199650</xdr:colOff>
      <xdr:row>9</xdr:row>
      <xdr:rowOff>76200</xdr:rowOff>
    </xdr:to>
    <xdr:sp macro="" textlink="">
      <xdr:nvSpPr>
        <xdr:cNvPr id="5" name="4 Rectángulo redondeado"/>
        <xdr:cNvSpPr/>
      </xdr:nvSpPr>
      <xdr:spPr>
        <a:xfrm>
          <a:off x="828675" y="12382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Denuncias, Víctimas, Renuncias y sus Evoluciones</a:t>
          </a:r>
        </a:p>
      </xdr:txBody>
    </xdr:sp>
    <xdr:clientData/>
  </xdr:twoCellAnchor>
  <xdr:twoCellAnchor editAs="oneCell">
    <xdr:from>
      <xdr:col>1</xdr:col>
      <xdr:colOff>28573</xdr:colOff>
      <xdr:row>25</xdr:row>
      <xdr:rowOff>28575</xdr:rowOff>
    </xdr:from>
    <xdr:to>
      <xdr:col>10</xdr:col>
      <xdr:colOff>237748</xdr:colOff>
      <xdr:row>29</xdr:row>
      <xdr:rowOff>38100</xdr:rowOff>
    </xdr:to>
    <xdr:sp macro="" textlink="">
      <xdr:nvSpPr>
        <xdr:cNvPr id="6" name="5 Rectángulo redondeado"/>
        <xdr:cNvSpPr/>
      </xdr:nvSpPr>
      <xdr:spPr>
        <a:xfrm>
          <a:off x="866773" y="5448300"/>
          <a:ext cx="11534400" cy="65722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Órdenes de Protección y Medidas de Protección y Seguridad de las Víctimas,(de los arts. 544 ter y 544 bis), solicitadas a Instancia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10</xdr:col>
      <xdr:colOff>209175</xdr:colOff>
      <xdr:row>38</xdr:row>
      <xdr:rowOff>133275</xdr:rowOff>
    </xdr:to>
    <xdr:sp macro="" textlink="">
      <xdr:nvSpPr>
        <xdr:cNvPr id="7" name="6 Rectángulo redondeado"/>
        <xdr:cNvSpPr/>
      </xdr:nvSpPr>
      <xdr:spPr>
        <a:xfrm>
          <a:off x="838200" y="8086725"/>
          <a:ext cx="11534400" cy="2952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 de Terminación de los Procedimientos </a:t>
          </a:r>
        </a:p>
      </xdr:txBody>
    </xdr:sp>
    <xdr:clientData/>
  </xdr:twoCellAnchor>
  <xdr:twoCellAnchor editAs="oneCell">
    <xdr:from>
      <xdr:col>0</xdr:col>
      <xdr:colOff>838199</xdr:colOff>
      <xdr:row>50</xdr:row>
      <xdr:rowOff>0</xdr:rowOff>
    </xdr:from>
    <xdr:to>
      <xdr:col>10</xdr:col>
      <xdr:colOff>209174</xdr:colOff>
      <xdr:row>51</xdr:row>
      <xdr:rowOff>133350</xdr:rowOff>
    </xdr:to>
    <xdr:sp macro="" textlink="">
      <xdr:nvSpPr>
        <xdr:cNvPr id="8" name="7 Rectángulo redondeado"/>
        <xdr:cNvSpPr/>
      </xdr:nvSpPr>
      <xdr:spPr>
        <a:xfrm>
          <a:off x="838199" y="111728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10</xdr:col>
      <xdr:colOff>209175</xdr:colOff>
      <xdr:row>63</xdr:row>
      <xdr:rowOff>133350</xdr:rowOff>
    </xdr:to>
    <xdr:sp macro="" textlink="">
      <xdr:nvSpPr>
        <xdr:cNvPr id="9" name="8 Rectángulo redondeado"/>
        <xdr:cNvSpPr/>
      </xdr:nvSpPr>
      <xdr:spPr>
        <a:xfrm>
          <a:off x="838200" y="140398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Asuntos Penales Ingresados directamente por tipo de procesos</a:t>
          </a:r>
        </a:p>
      </xdr:txBody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10</xdr:col>
      <xdr:colOff>209175</xdr:colOff>
      <xdr:row>79</xdr:row>
      <xdr:rowOff>151275</xdr:rowOff>
    </xdr:to>
    <xdr:sp macro="" textlink="">
      <xdr:nvSpPr>
        <xdr:cNvPr id="10" name="9 Rectángulo redondeado"/>
        <xdr:cNvSpPr/>
      </xdr:nvSpPr>
      <xdr:spPr>
        <a:xfrm>
          <a:off x="838200" y="17697450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Penal/Procesos de Violencia de Género                                </a:t>
          </a:r>
        </a:p>
      </xdr:txBody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10</xdr:col>
      <xdr:colOff>209175</xdr:colOff>
      <xdr:row>83</xdr:row>
      <xdr:rowOff>133350</xdr:rowOff>
    </xdr:to>
    <xdr:sp macro="" textlink="">
      <xdr:nvSpPr>
        <xdr:cNvPr id="11" name="10 Rectángulo redondeado"/>
        <xdr:cNvSpPr/>
      </xdr:nvSpPr>
      <xdr:spPr>
        <a:xfrm>
          <a:off x="838200" y="183451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Formas de Terminación de los Procedimientos</a:t>
          </a:r>
        </a:p>
      </xdr:txBody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10</xdr:col>
      <xdr:colOff>209175</xdr:colOff>
      <xdr:row>93</xdr:row>
      <xdr:rowOff>133350</xdr:rowOff>
    </xdr:to>
    <xdr:sp macro="" textlink="">
      <xdr:nvSpPr>
        <xdr:cNvPr id="12" name="11 Rectángulo redondeado"/>
        <xdr:cNvSpPr/>
      </xdr:nvSpPr>
      <xdr:spPr>
        <a:xfrm>
          <a:off x="838200" y="211836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10</xdr:col>
      <xdr:colOff>209175</xdr:colOff>
      <xdr:row>105</xdr:row>
      <xdr:rowOff>133350</xdr:rowOff>
    </xdr:to>
    <xdr:sp macro="" textlink="">
      <xdr:nvSpPr>
        <xdr:cNvPr id="13" name="12 Rectángulo redondeado"/>
        <xdr:cNvSpPr/>
      </xdr:nvSpPr>
      <xdr:spPr>
        <a:xfrm>
          <a:off x="838200" y="240220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</a:t>
          </a:r>
        </a:p>
      </xdr:txBody>
    </xdr:sp>
    <xdr:clientData/>
  </xdr:twoCellAnchor>
  <xdr:oneCellAnchor>
    <xdr:from>
      <xdr:col>1</xdr:col>
      <xdr:colOff>0</xdr:colOff>
      <xdr:row>115</xdr:row>
      <xdr:rowOff>0</xdr:rowOff>
    </xdr:from>
    <xdr:ext cx="11534400" cy="313200"/>
    <xdr:sp macro="" textlink="">
      <xdr:nvSpPr>
        <xdr:cNvPr id="14" name="13 Rectángulo redondeado"/>
        <xdr:cNvSpPr/>
      </xdr:nvSpPr>
      <xdr:spPr>
        <a:xfrm>
          <a:off x="838200" y="26269950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 Provincial/Procesos de Violencia de Género                               </a:t>
          </a:r>
        </a:p>
      </xdr:txBody>
    </xdr:sp>
    <xdr:clientData/>
  </xdr:oneCellAnchor>
  <xdr:oneCellAnchor>
    <xdr:from>
      <xdr:col>1</xdr:col>
      <xdr:colOff>0</xdr:colOff>
      <xdr:row>119</xdr:row>
      <xdr:rowOff>0</xdr:rowOff>
    </xdr:from>
    <xdr:ext cx="11534400" cy="295275"/>
    <xdr:sp macro="" textlink="">
      <xdr:nvSpPr>
        <xdr:cNvPr id="15" name="14 Rectángulo redondeado"/>
        <xdr:cNvSpPr/>
      </xdr:nvSpPr>
      <xdr:spPr>
        <a:xfrm>
          <a:off x="838200" y="269176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 dictadas en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Única Instancia por las Audiencias Provinciales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0</xdr:colOff>
      <xdr:row>134</xdr:row>
      <xdr:rowOff>0</xdr:rowOff>
    </xdr:from>
    <xdr:ext cx="11534400" cy="295275"/>
    <xdr:sp macro="" textlink="">
      <xdr:nvSpPr>
        <xdr:cNvPr id="16" name="15 Rectángulo redondeado"/>
        <xdr:cNvSpPr/>
      </xdr:nvSpPr>
      <xdr:spPr>
        <a:xfrm>
          <a:off x="838200" y="299561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terminación de los </a:t>
          </a: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Recursos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Apelación contra sentencias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0</xdr:colOff>
      <xdr:row>159</xdr:row>
      <xdr:rowOff>0</xdr:rowOff>
    </xdr:from>
    <xdr:ext cx="11534400" cy="295275"/>
    <xdr:sp macro="" textlink="">
      <xdr:nvSpPr>
        <xdr:cNvPr id="17" name="16 Rectángulo redondeado"/>
        <xdr:cNvSpPr/>
      </xdr:nvSpPr>
      <xdr:spPr>
        <a:xfrm>
          <a:off x="838200" y="335661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oneCellAnchor>
  <xdr:oneCellAnchor>
    <xdr:from>
      <xdr:col>1</xdr:col>
      <xdr:colOff>0</xdr:colOff>
      <xdr:row>170</xdr:row>
      <xdr:rowOff>0</xdr:rowOff>
    </xdr:from>
    <xdr:ext cx="11534400" cy="295275"/>
    <xdr:sp macro="" textlink="">
      <xdr:nvSpPr>
        <xdr:cNvPr id="18" name="17 Rectángulo redondeado"/>
        <xdr:cNvSpPr/>
      </xdr:nvSpPr>
      <xdr:spPr>
        <a:xfrm>
          <a:off x="838200" y="364045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</a:t>
          </a:r>
        </a:p>
      </xdr:txBody>
    </xdr:sp>
    <xdr:clientData/>
  </xdr:oneCellAnchor>
  <xdr:oneCellAnchor>
    <xdr:from>
      <xdr:col>1</xdr:col>
      <xdr:colOff>0</xdr:colOff>
      <xdr:row>185</xdr:row>
      <xdr:rowOff>0</xdr:rowOff>
    </xdr:from>
    <xdr:ext cx="11534400" cy="313200"/>
    <xdr:sp macro="" textlink="">
      <xdr:nvSpPr>
        <xdr:cNvPr id="19" name="18 Rectángulo redondeado"/>
        <xdr:cNvSpPr/>
      </xdr:nvSpPr>
      <xdr:spPr>
        <a:xfrm>
          <a:off x="838200" y="39604950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 de Menores/Procesos de Violencia de Género                                 </a:t>
          </a:r>
        </a:p>
      </xdr:txBody>
    </xdr:sp>
    <xdr:clientData/>
  </xdr:oneCellAnchor>
  <xdr:twoCellAnchor editAs="oneCell">
    <xdr:from>
      <xdr:col>1</xdr:col>
      <xdr:colOff>0</xdr:colOff>
      <xdr:row>189</xdr:row>
      <xdr:rowOff>0</xdr:rowOff>
    </xdr:from>
    <xdr:to>
      <xdr:col>10</xdr:col>
      <xdr:colOff>209175</xdr:colOff>
      <xdr:row>190</xdr:row>
      <xdr:rowOff>133350</xdr:rowOff>
    </xdr:to>
    <xdr:sp macro="" textlink="">
      <xdr:nvSpPr>
        <xdr:cNvPr id="20" name="19 Rectángulo redondeado"/>
        <xdr:cNvSpPr/>
      </xdr:nvSpPr>
      <xdr:spPr>
        <a:xfrm>
          <a:off x="838200" y="402526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Delito de Menores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oneCellAnchor>
    <xdr:from>
      <xdr:col>1</xdr:col>
      <xdr:colOff>0</xdr:colOff>
      <xdr:row>199</xdr:row>
      <xdr:rowOff>0</xdr:rowOff>
    </xdr:from>
    <xdr:ext cx="11534400" cy="295275"/>
    <xdr:sp macro="" textlink="">
      <xdr:nvSpPr>
        <xdr:cNvPr id="21" name="20 Rectángulo redondeado"/>
        <xdr:cNvSpPr/>
      </xdr:nvSpPr>
      <xdr:spPr>
        <a:xfrm>
          <a:off x="838200" y="423672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por Delito</a:t>
          </a:r>
        </a:p>
      </xdr:txBody>
    </xdr:sp>
    <xdr:clientData/>
  </xdr:oneCellAnchor>
  <xdr:oneCellAnchor>
    <xdr:from>
      <xdr:col>1</xdr:col>
      <xdr:colOff>0</xdr:colOff>
      <xdr:row>213</xdr:row>
      <xdr:rowOff>0</xdr:rowOff>
    </xdr:from>
    <xdr:ext cx="11534400" cy="295275"/>
    <xdr:sp macro="" textlink="">
      <xdr:nvSpPr>
        <xdr:cNvPr id="22" name="21 Rectángulo redondeado"/>
        <xdr:cNvSpPr/>
      </xdr:nvSpPr>
      <xdr:spPr>
        <a:xfrm>
          <a:off x="838200" y="455866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</a:t>
          </a:r>
        </a:p>
      </xdr:txBody>
    </xdr:sp>
    <xdr:clientData/>
  </xdr:oneCellAnchor>
  <xdr:oneCellAnchor>
    <xdr:from>
      <xdr:col>1</xdr:col>
      <xdr:colOff>0</xdr:colOff>
      <xdr:row>149</xdr:row>
      <xdr:rowOff>9525</xdr:rowOff>
    </xdr:from>
    <xdr:ext cx="11534400" cy="342900"/>
    <xdr:sp macro="" textlink="">
      <xdr:nvSpPr>
        <xdr:cNvPr id="23" name="22 Rectángulo redondeado"/>
        <xdr:cNvSpPr/>
      </xdr:nvSpPr>
      <xdr:spPr>
        <a:xfrm>
          <a:off x="838200" y="33575625"/>
          <a:ext cx="11534400" cy="3429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Apelaciones P.Delitos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209550</xdr:colOff>
      <xdr:row>3</xdr:row>
      <xdr:rowOff>38100</xdr:rowOff>
    </xdr:to>
    <xdr:sp macro="" textlink="">
      <xdr:nvSpPr>
        <xdr:cNvPr id="2" name="1 Rectángulo redondeado"/>
        <xdr:cNvSpPr/>
      </xdr:nvSpPr>
      <xdr:spPr>
        <a:xfrm>
          <a:off x="838200" y="161925"/>
          <a:ext cx="115347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Canarias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9524</xdr:colOff>
      <xdr:row>4</xdr:row>
      <xdr:rowOff>28574</xdr:rowOff>
    </xdr:from>
    <xdr:to>
      <xdr:col>10</xdr:col>
      <xdr:colOff>218699</xdr:colOff>
      <xdr:row>6</xdr:row>
      <xdr:rowOff>19050</xdr:rowOff>
    </xdr:to>
    <xdr:sp macro="" textlink="">
      <xdr:nvSpPr>
        <xdr:cNvPr id="3" name="2 Rectángulo redondeado"/>
        <xdr:cNvSpPr/>
      </xdr:nvSpPr>
      <xdr:spPr>
        <a:xfrm>
          <a:off x="847724" y="676274"/>
          <a:ext cx="11534400" cy="314326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Violencia sobre la Mujer               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10</xdr:col>
      <xdr:colOff>419100</xdr:colOff>
      <xdr:row>1</xdr:row>
      <xdr:rowOff>47625</xdr:rowOff>
    </xdr:from>
    <xdr:to>
      <xdr:col>11</xdr:col>
      <xdr:colOff>257174</xdr:colOff>
      <xdr:row>4</xdr:row>
      <xdr:rowOff>104775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2582525" y="209550"/>
          <a:ext cx="723899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 editAs="oneCell">
    <xdr:from>
      <xdr:col>0</xdr:col>
      <xdr:colOff>828675</xdr:colOff>
      <xdr:row>7</xdr:row>
      <xdr:rowOff>104775</xdr:rowOff>
    </xdr:from>
    <xdr:to>
      <xdr:col>10</xdr:col>
      <xdr:colOff>199650</xdr:colOff>
      <xdr:row>9</xdr:row>
      <xdr:rowOff>76200</xdr:rowOff>
    </xdr:to>
    <xdr:sp macro="" textlink="">
      <xdr:nvSpPr>
        <xdr:cNvPr id="5" name="4 Rectángulo redondeado"/>
        <xdr:cNvSpPr/>
      </xdr:nvSpPr>
      <xdr:spPr>
        <a:xfrm>
          <a:off x="828675" y="12382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Denuncias, Víctimas, Renuncias y sus Evoluciones</a:t>
          </a:r>
        </a:p>
      </xdr:txBody>
    </xdr:sp>
    <xdr:clientData/>
  </xdr:twoCellAnchor>
  <xdr:twoCellAnchor editAs="oneCell">
    <xdr:from>
      <xdr:col>1</xdr:col>
      <xdr:colOff>28573</xdr:colOff>
      <xdr:row>25</xdr:row>
      <xdr:rowOff>28575</xdr:rowOff>
    </xdr:from>
    <xdr:to>
      <xdr:col>10</xdr:col>
      <xdr:colOff>237748</xdr:colOff>
      <xdr:row>29</xdr:row>
      <xdr:rowOff>38100</xdr:rowOff>
    </xdr:to>
    <xdr:sp macro="" textlink="">
      <xdr:nvSpPr>
        <xdr:cNvPr id="6" name="5 Rectángulo redondeado"/>
        <xdr:cNvSpPr/>
      </xdr:nvSpPr>
      <xdr:spPr>
        <a:xfrm>
          <a:off x="866773" y="5448300"/>
          <a:ext cx="11534400" cy="65722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Órdenes de Protección y Medidas de Protección y Seguridad de las Víctimas,(de los arts. 544 ter y 544 bis), solicitadas a Instancia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10</xdr:col>
      <xdr:colOff>209175</xdr:colOff>
      <xdr:row>38</xdr:row>
      <xdr:rowOff>133275</xdr:rowOff>
    </xdr:to>
    <xdr:sp macro="" textlink="">
      <xdr:nvSpPr>
        <xdr:cNvPr id="7" name="6 Rectángulo redondeado"/>
        <xdr:cNvSpPr/>
      </xdr:nvSpPr>
      <xdr:spPr>
        <a:xfrm>
          <a:off x="838200" y="8086725"/>
          <a:ext cx="11534400" cy="2952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 de Terminación de los Procedimientos </a:t>
          </a:r>
        </a:p>
      </xdr:txBody>
    </xdr:sp>
    <xdr:clientData/>
  </xdr:twoCellAnchor>
  <xdr:twoCellAnchor editAs="oneCell">
    <xdr:from>
      <xdr:col>0</xdr:col>
      <xdr:colOff>838199</xdr:colOff>
      <xdr:row>50</xdr:row>
      <xdr:rowOff>0</xdr:rowOff>
    </xdr:from>
    <xdr:to>
      <xdr:col>10</xdr:col>
      <xdr:colOff>209174</xdr:colOff>
      <xdr:row>51</xdr:row>
      <xdr:rowOff>133350</xdr:rowOff>
    </xdr:to>
    <xdr:sp macro="" textlink="">
      <xdr:nvSpPr>
        <xdr:cNvPr id="8" name="7 Rectángulo redondeado"/>
        <xdr:cNvSpPr/>
      </xdr:nvSpPr>
      <xdr:spPr>
        <a:xfrm>
          <a:off x="838199" y="111728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10</xdr:col>
      <xdr:colOff>209175</xdr:colOff>
      <xdr:row>63</xdr:row>
      <xdr:rowOff>133350</xdr:rowOff>
    </xdr:to>
    <xdr:sp macro="" textlink="">
      <xdr:nvSpPr>
        <xdr:cNvPr id="9" name="8 Rectángulo redondeado"/>
        <xdr:cNvSpPr/>
      </xdr:nvSpPr>
      <xdr:spPr>
        <a:xfrm>
          <a:off x="838200" y="140398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Asuntos Penales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Ingresados directamente </a:t>
          </a: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por tipo de procesos</a:t>
          </a:r>
        </a:p>
      </xdr:txBody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10</xdr:col>
      <xdr:colOff>209175</xdr:colOff>
      <xdr:row>79</xdr:row>
      <xdr:rowOff>151275</xdr:rowOff>
    </xdr:to>
    <xdr:sp macro="" textlink="">
      <xdr:nvSpPr>
        <xdr:cNvPr id="10" name="9 Rectángulo redondeado"/>
        <xdr:cNvSpPr/>
      </xdr:nvSpPr>
      <xdr:spPr>
        <a:xfrm>
          <a:off x="838200" y="17697450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Penal/Procesos de Violencia de Género                                 </a:t>
          </a:r>
        </a:p>
      </xdr:txBody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10</xdr:col>
      <xdr:colOff>209175</xdr:colOff>
      <xdr:row>83</xdr:row>
      <xdr:rowOff>133350</xdr:rowOff>
    </xdr:to>
    <xdr:sp macro="" textlink="">
      <xdr:nvSpPr>
        <xdr:cNvPr id="11" name="10 Rectángulo redondeado"/>
        <xdr:cNvSpPr/>
      </xdr:nvSpPr>
      <xdr:spPr>
        <a:xfrm>
          <a:off x="838200" y="183451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Formas de Terminación de los Procedimientos</a:t>
          </a:r>
        </a:p>
      </xdr:txBody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10</xdr:col>
      <xdr:colOff>209175</xdr:colOff>
      <xdr:row>93</xdr:row>
      <xdr:rowOff>133350</xdr:rowOff>
    </xdr:to>
    <xdr:sp macro="" textlink="">
      <xdr:nvSpPr>
        <xdr:cNvPr id="12" name="11 Rectángulo redondeado"/>
        <xdr:cNvSpPr/>
      </xdr:nvSpPr>
      <xdr:spPr>
        <a:xfrm>
          <a:off x="838200" y="211836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10</xdr:col>
      <xdr:colOff>209175</xdr:colOff>
      <xdr:row>105</xdr:row>
      <xdr:rowOff>133350</xdr:rowOff>
    </xdr:to>
    <xdr:sp macro="" textlink="">
      <xdr:nvSpPr>
        <xdr:cNvPr id="13" name="12 Rectángulo redondeado"/>
        <xdr:cNvSpPr/>
      </xdr:nvSpPr>
      <xdr:spPr>
        <a:xfrm>
          <a:off x="838200" y="240220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</a:t>
          </a:r>
        </a:p>
      </xdr:txBody>
    </xdr:sp>
    <xdr:clientData/>
  </xdr:twoCellAnchor>
  <xdr:oneCellAnchor>
    <xdr:from>
      <xdr:col>1</xdr:col>
      <xdr:colOff>0</xdr:colOff>
      <xdr:row>115</xdr:row>
      <xdr:rowOff>0</xdr:rowOff>
    </xdr:from>
    <xdr:ext cx="11534400" cy="313200"/>
    <xdr:sp macro="" textlink="">
      <xdr:nvSpPr>
        <xdr:cNvPr id="14" name="13 Rectángulo redondeado"/>
        <xdr:cNvSpPr/>
      </xdr:nvSpPr>
      <xdr:spPr>
        <a:xfrm>
          <a:off x="838200" y="26269950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 Provincial/Procesos de Violencia de Género                                 </a:t>
          </a:r>
        </a:p>
      </xdr:txBody>
    </xdr:sp>
    <xdr:clientData/>
  </xdr:oneCellAnchor>
  <xdr:oneCellAnchor>
    <xdr:from>
      <xdr:col>1</xdr:col>
      <xdr:colOff>0</xdr:colOff>
      <xdr:row>119</xdr:row>
      <xdr:rowOff>0</xdr:rowOff>
    </xdr:from>
    <xdr:ext cx="11534400" cy="295275"/>
    <xdr:sp macro="" textlink="">
      <xdr:nvSpPr>
        <xdr:cNvPr id="15" name="14 Rectángulo redondeado"/>
        <xdr:cNvSpPr/>
      </xdr:nvSpPr>
      <xdr:spPr>
        <a:xfrm>
          <a:off x="838200" y="269176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 dictadas en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Única Instancia por las Audiencias Provinciales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0</xdr:colOff>
      <xdr:row>134</xdr:row>
      <xdr:rowOff>0</xdr:rowOff>
    </xdr:from>
    <xdr:ext cx="11534400" cy="295275"/>
    <xdr:sp macro="" textlink="">
      <xdr:nvSpPr>
        <xdr:cNvPr id="16" name="15 Rectángulo redondeado"/>
        <xdr:cNvSpPr/>
      </xdr:nvSpPr>
      <xdr:spPr>
        <a:xfrm>
          <a:off x="838200" y="299561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terminación de los </a:t>
          </a: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Recursos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Apelación contra sentencias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0</xdr:colOff>
      <xdr:row>159</xdr:row>
      <xdr:rowOff>0</xdr:rowOff>
    </xdr:from>
    <xdr:ext cx="11534400" cy="295275"/>
    <xdr:sp macro="" textlink="">
      <xdr:nvSpPr>
        <xdr:cNvPr id="17" name="16 Rectángulo redondeado"/>
        <xdr:cNvSpPr/>
      </xdr:nvSpPr>
      <xdr:spPr>
        <a:xfrm>
          <a:off x="838200" y="335661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oneCellAnchor>
  <xdr:oneCellAnchor>
    <xdr:from>
      <xdr:col>1</xdr:col>
      <xdr:colOff>0</xdr:colOff>
      <xdr:row>170</xdr:row>
      <xdr:rowOff>0</xdr:rowOff>
    </xdr:from>
    <xdr:ext cx="11534400" cy="295275"/>
    <xdr:sp macro="" textlink="">
      <xdr:nvSpPr>
        <xdr:cNvPr id="18" name="17 Rectángulo redondeado"/>
        <xdr:cNvSpPr/>
      </xdr:nvSpPr>
      <xdr:spPr>
        <a:xfrm>
          <a:off x="838200" y="364045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oneCellAnchor>
  <xdr:oneCellAnchor>
    <xdr:from>
      <xdr:col>1</xdr:col>
      <xdr:colOff>0</xdr:colOff>
      <xdr:row>185</xdr:row>
      <xdr:rowOff>0</xdr:rowOff>
    </xdr:from>
    <xdr:ext cx="11534400" cy="313200"/>
    <xdr:sp macro="" textlink="">
      <xdr:nvSpPr>
        <xdr:cNvPr id="19" name="18 Rectángulo redondeado"/>
        <xdr:cNvSpPr/>
      </xdr:nvSpPr>
      <xdr:spPr>
        <a:xfrm>
          <a:off x="838200" y="39604950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 de Menores/Procesos de Violencia de Género                                 </a:t>
          </a:r>
        </a:p>
      </xdr:txBody>
    </xdr:sp>
    <xdr:clientData/>
  </xdr:oneCellAnchor>
  <xdr:twoCellAnchor editAs="oneCell">
    <xdr:from>
      <xdr:col>1</xdr:col>
      <xdr:colOff>0</xdr:colOff>
      <xdr:row>189</xdr:row>
      <xdr:rowOff>0</xdr:rowOff>
    </xdr:from>
    <xdr:to>
      <xdr:col>10</xdr:col>
      <xdr:colOff>209175</xdr:colOff>
      <xdr:row>190</xdr:row>
      <xdr:rowOff>133350</xdr:rowOff>
    </xdr:to>
    <xdr:sp macro="" textlink="">
      <xdr:nvSpPr>
        <xdr:cNvPr id="20" name="19 Rectángulo redondeado"/>
        <xdr:cNvSpPr/>
      </xdr:nvSpPr>
      <xdr:spPr>
        <a:xfrm>
          <a:off x="838200" y="402526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Delito de Menores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oneCellAnchor>
    <xdr:from>
      <xdr:col>1</xdr:col>
      <xdr:colOff>0</xdr:colOff>
      <xdr:row>199</xdr:row>
      <xdr:rowOff>0</xdr:rowOff>
    </xdr:from>
    <xdr:ext cx="11534400" cy="295275"/>
    <xdr:sp macro="" textlink="">
      <xdr:nvSpPr>
        <xdr:cNvPr id="21" name="20 Rectángulo redondeado"/>
        <xdr:cNvSpPr/>
      </xdr:nvSpPr>
      <xdr:spPr>
        <a:xfrm>
          <a:off x="838200" y="423672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por Delito </a:t>
          </a:r>
        </a:p>
      </xdr:txBody>
    </xdr:sp>
    <xdr:clientData/>
  </xdr:oneCellAnchor>
  <xdr:oneCellAnchor>
    <xdr:from>
      <xdr:col>1</xdr:col>
      <xdr:colOff>0</xdr:colOff>
      <xdr:row>213</xdr:row>
      <xdr:rowOff>0</xdr:rowOff>
    </xdr:from>
    <xdr:ext cx="11534400" cy="295275"/>
    <xdr:sp macro="" textlink="">
      <xdr:nvSpPr>
        <xdr:cNvPr id="22" name="21 Rectángulo redondeado"/>
        <xdr:cNvSpPr/>
      </xdr:nvSpPr>
      <xdr:spPr>
        <a:xfrm>
          <a:off x="838200" y="455866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</a:t>
          </a:r>
        </a:p>
      </xdr:txBody>
    </xdr:sp>
    <xdr:clientData/>
  </xdr:oneCellAnchor>
  <xdr:oneCellAnchor>
    <xdr:from>
      <xdr:col>1</xdr:col>
      <xdr:colOff>0</xdr:colOff>
      <xdr:row>149</xdr:row>
      <xdr:rowOff>9525</xdr:rowOff>
    </xdr:from>
    <xdr:ext cx="11534400" cy="342900"/>
    <xdr:sp macro="" textlink="">
      <xdr:nvSpPr>
        <xdr:cNvPr id="23" name="22 Rectángulo redondeado"/>
        <xdr:cNvSpPr/>
      </xdr:nvSpPr>
      <xdr:spPr>
        <a:xfrm>
          <a:off x="838200" y="33575625"/>
          <a:ext cx="11534400" cy="3429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Apelaciones P.Delitos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209550</xdr:colOff>
      <xdr:row>3</xdr:row>
      <xdr:rowOff>38100</xdr:rowOff>
    </xdr:to>
    <xdr:sp macro="" textlink="">
      <xdr:nvSpPr>
        <xdr:cNvPr id="2" name="1 Rectángulo redondeado"/>
        <xdr:cNvSpPr/>
      </xdr:nvSpPr>
      <xdr:spPr>
        <a:xfrm>
          <a:off x="838200" y="161925"/>
          <a:ext cx="115347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Cantabria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9524</xdr:colOff>
      <xdr:row>4</xdr:row>
      <xdr:rowOff>28574</xdr:rowOff>
    </xdr:from>
    <xdr:to>
      <xdr:col>10</xdr:col>
      <xdr:colOff>218699</xdr:colOff>
      <xdr:row>6</xdr:row>
      <xdr:rowOff>19050</xdr:rowOff>
    </xdr:to>
    <xdr:sp macro="" textlink="">
      <xdr:nvSpPr>
        <xdr:cNvPr id="3" name="2 Rectángulo redondeado"/>
        <xdr:cNvSpPr/>
      </xdr:nvSpPr>
      <xdr:spPr>
        <a:xfrm>
          <a:off x="847724" y="676274"/>
          <a:ext cx="11534400" cy="314326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Violencia sobre la Mujer               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10</xdr:col>
      <xdr:colOff>419100</xdr:colOff>
      <xdr:row>1</xdr:row>
      <xdr:rowOff>47625</xdr:rowOff>
    </xdr:from>
    <xdr:to>
      <xdr:col>11</xdr:col>
      <xdr:colOff>257174</xdr:colOff>
      <xdr:row>4</xdr:row>
      <xdr:rowOff>104775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2582525" y="209550"/>
          <a:ext cx="723899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 editAs="oneCell">
    <xdr:from>
      <xdr:col>0</xdr:col>
      <xdr:colOff>828675</xdr:colOff>
      <xdr:row>7</xdr:row>
      <xdr:rowOff>104775</xdr:rowOff>
    </xdr:from>
    <xdr:to>
      <xdr:col>10</xdr:col>
      <xdr:colOff>199650</xdr:colOff>
      <xdr:row>9</xdr:row>
      <xdr:rowOff>76200</xdr:rowOff>
    </xdr:to>
    <xdr:sp macro="" textlink="">
      <xdr:nvSpPr>
        <xdr:cNvPr id="5" name="4 Rectángulo redondeado"/>
        <xdr:cNvSpPr/>
      </xdr:nvSpPr>
      <xdr:spPr>
        <a:xfrm>
          <a:off x="828675" y="12382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Denuncias, Víctimas, Renuncias y sus Evoluciones</a:t>
          </a:r>
        </a:p>
      </xdr:txBody>
    </xdr:sp>
    <xdr:clientData/>
  </xdr:twoCellAnchor>
  <xdr:twoCellAnchor editAs="oneCell">
    <xdr:from>
      <xdr:col>1</xdr:col>
      <xdr:colOff>28573</xdr:colOff>
      <xdr:row>25</xdr:row>
      <xdr:rowOff>28575</xdr:rowOff>
    </xdr:from>
    <xdr:to>
      <xdr:col>10</xdr:col>
      <xdr:colOff>237748</xdr:colOff>
      <xdr:row>29</xdr:row>
      <xdr:rowOff>38100</xdr:rowOff>
    </xdr:to>
    <xdr:sp macro="" textlink="">
      <xdr:nvSpPr>
        <xdr:cNvPr id="6" name="5 Rectángulo redondeado"/>
        <xdr:cNvSpPr/>
      </xdr:nvSpPr>
      <xdr:spPr>
        <a:xfrm>
          <a:off x="866773" y="5448300"/>
          <a:ext cx="11534400" cy="65722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Órdenes de Protección y Medidas de Protección y Seguridad de las Víctimas,(de los arts. 544 ter y 544 bis), solicitadas a Instancia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10</xdr:col>
      <xdr:colOff>209175</xdr:colOff>
      <xdr:row>38</xdr:row>
      <xdr:rowOff>133275</xdr:rowOff>
    </xdr:to>
    <xdr:sp macro="" textlink="">
      <xdr:nvSpPr>
        <xdr:cNvPr id="7" name="6 Rectángulo redondeado"/>
        <xdr:cNvSpPr/>
      </xdr:nvSpPr>
      <xdr:spPr>
        <a:xfrm>
          <a:off x="838200" y="8086725"/>
          <a:ext cx="11534400" cy="2952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 de Terminación de los Procedimientos </a:t>
          </a:r>
        </a:p>
      </xdr:txBody>
    </xdr:sp>
    <xdr:clientData/>
  </xdr:twoCellAnchor>
  <xdr:twoCellAnchor editAs="oneCell">
    <xdr:from>
      <xdr:col>0</xdr:col>
      <xdr:colOff>838199</xdr:colOff>
      <xdr:row>50</xdr:row>
      <xdr:rowOff>0</xdr:rowOff>
    </xdr:from>
    <xdr:to>
      <xdr:col>10</xdr:col>
      <xdr:colOff>209174</xdr:colOff>
      <xdr:row>51</xdr:row>
      <xdr:rowOff>133350</xdr:rowOff>
    </xdr:to>
    <xdr:sp macro="" textlink="">
      <xdr:nvSpPr>
        <xdr:cNvPr id="8" name="7 Rectángulo redondeado"/>
        <xdr:cNvSpPr/>
      </xdr:nvSpPr>
      <xdr:spPr>
        <a:xfrm>
          <a:off x="838199" y="111728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10</xdr:col>
      <xdr:colOff>209175</xdr:colOff>
      <xdr:row>63</xdr:row>
      <xdr:rowOff>133350</xdr:rowOff>
    </xdr:to>
    <xdr:sp macro="" textlink="">
      <xdr:nvSpPr>
        <xdr:cNvPr id="9" name="8 Rectángulo redondeado"/>
        <xdr:cNvSpPr/>
      </xdr:nvSpPr>
      <xdr:spPr>
        <a:xfrm>
          <a:off x="838200" y="140398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Asuntos Penales Ingresados directamente por tipo de procesos</a:t>
          </a:r>
        </a:p>
      </xdr:txBody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10</xdr:col>
      <xdr:colOff>209175</xdr:colOff>
      <xdr:row>79</xdr:row>
      <xdr:rowOff>151275</xdr:rowOff>
    </xdr:to>
    <xdr:sp macro="" textlink="">
      <xdr:nvSpPr>
        <xdr:cNvPr id="10" name="9 Rectángulo redondeado"/>
        <xdr:cNvSpPr/>
      </xdr:nvSpPr>
      <xdr:spPr>
        <a:xfrm>
          <a:off x="838200" y="17697450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Penal/Procesos de Violencia de Género                                 </a:t>
          </a:r>
        </a:p>
      </xdr:txBody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10</xdr:col>
      <xdr:colOff>209175</xdr:colOff>
      <xdr:row>83</xdr:row>
      <xdr:rowOff>133350</xdr:rowOff>
    </xdr:to>
    <xdr:sp macro="" textlink="">
      <xdr:nvSpPr>
        <xdr:cNvPr id="11" name="10 Rectángulo redondeado"/>
        <xdr:cNvSpPr/>
      </xdr:nvSpPr>
      <xdr:spPr>
        <a:xfrm>
          <a:off x="838200" y="183451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Formas de Terminación de los Procedimientos</a:t>
          </a:r>
        </a:p>
      </xdr:txBody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10</xdr:col>
      <xdr:colOff>209175</xdr:colOff>
      <xdr:row>93</xdr:row>
      <xdr:rowOff>133350</xdr:rowOff>
    </xdr:to>
    <xdr:sp macro="" textlink="">
      <xdr:nvSpPr>
        <xdr:cNvPr id="12" name="11 Rectángulo redondeado"/>
        <xdr:cNvSpPr/>
      </xdr:nvSpPr>
      <xdr:spPr>
        <a:xfrm>
          <a:off x="838200" y="211836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10</xdr:col>
      <xdr:colOff>209175</xdr:colOff>
      <xdr:row>105</xdr:row>
      <xdr:rowOff>133350</xdr:rowOff>
    </xdr:to>
    <xdr:sp macro="" textlink="">
      <xdr:nvSpPr>
        <xdr:cNvPr id="13" name="12 Rectángulo redondeado"/>
        <xdr:cNvSpPr/>
      </xdr:nvSpPr>
      <xdr:spPr>
        <a:xfrm>
          <a:off x="838200" y="240220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twoCellAnchor>
  <xdr:oneCellAnchor>
    <xdr:from>
      <xdr:col>1</xdr:col>
      <xdr:colOff>0</xdr:colOff>
      <xdr:row>115</xdr:row>
      <xdr:rowOff>0</xdr:rowOff>
    </xdr:from>
    <xdr:ext cx="11534400" cy="313200"/>
    <xdr:sp macro="" textlink="">
      <xdr:nvSpPr>
        <xdr:cNvPr id="14" name="13 Rectángulo redondeado"/>
        <xdr:cNvSpPr/>
      </xdr:nvSpPr>
      <xdr:spPr>
        <a:xfrm>
          <a:off x="838200" y="26269950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 Provincial/Procesos de Violencia de Género                                 </a:t>
          </a:r>
        </a:p>
      </xdr:txBody>
    </xdr:sp>
    <xdr:clientData/>
  </xdr:oneCellAnchor>
  <xdr:oneCellAnchor>
    <xdr:from>
      <xdr:col>1</xdr:col>
      <xdr:colOff>0</xdr:colOff>
      <xdr:row>119</xdr:row>
      <xdr:rowOff>0</xdr:rowOff>
    </xdr:from>
    <xdr:ext cx="11534400" cy="295275"/>
    <xdr:sp macro="" textlink="">
      <xdr:nvSpPr>
        <xdr:cNvPr id="15" name="14 Rectángulo redondeado"/>
        <xdr:cNvSpPr/>
      </xdr:nvSpPr>
      <xdr:spPr>
        <a:xfrm>
          <a:off x="838200" y="269176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 dictadas en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Única Instancia por las Audiencias Provinciales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0</xdr:colOff>
      <xdr:row>134</xdr:row>
      <xdr:rowOff>0</xdr:rowOff>
    </xdr:from>
    <xdr:ext cx="11534400" cy="295275"/>
    <xdr:sp macro="" textlink="">
      <xdr:nvSpPr>
        <xdr:cNvPr id="16" name="15 Rectángulo redondeado"/>
        <xdr:cNvSpPr/>
      </xdr:nvSpPr>
      <xdr:spPr>
        <a:xfrm>
          <a:off x="838200" y="299561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terminación de los </a:t>
          </a: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Recursos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Apelación contra sentencias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0</xdr:colOff>
      <xdr:row>159</xdr:row>
      <xdr:rowOff>0</xdr:rowOff>
    </xdr:from>
    <xdr:ext cx="11534400" cy="295275"/>
    <xdr:sp macro="" textlink="">
      <xdr:nvSpPr>
        <xdr:cNvPr id="17" name="16 Rectángulo redondeado"/>
        <xdr:cNvSpPr/>
      </xdr:nvSpPr>
      <xdr:spPr>
        <a:xfrm>
          <a:off x="838200" y="335661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oneCellAnchor>
  <xdr:oneCellAnchor>
    <xdr:from>
      <xdr:col>1</xdr:col>
      <xdr:colOff>0</xdr:colOff>
      <xdr:row>170</xdr:row>
      <xdr:rowOff>0</xdr:rowOff>
    </xdr:from>
    <xdr:ext cx="11534400" cy="295275"/>
    <xdr:sp macro="" textlink="">
      <xdr:nvSpPr>
        <xdr:cNvPr id="18" name="17 Rectángulo redondeado"/>
        <xdr:cNvSpPr/>
      </xdr:nvSpPr>
      <xdr:spPr>
        <a:xfrm>
          <a:off x="838200" y="364045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oneCellAnchor>
  <xdr:oneCellAnchor>
    <xdr:from>
      <xdr:col>1</xdr:col>
      <xdr:colOff>0</xdr:colOff>
      <xdr:row>185</xdr:row>
      <xdr:rowOff>0</xdr:rowOff>
    </xdr:from>
    <xdr:ext cx="11534400" cy="313200"/>
    <xdr:sp macro="" textlink="">
      <xdr:nvSpPr>
        <xdr:cNvPr id="19" name="18 Rectángulo redondeado"/>
        <xdr:cNvSpPr/>
      </xdr:nvSpPr>
      <xdr:spPr>
        <a:xfrm>
          <a:off x="838200" y="39604950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 de Menores/Procesos de Violencia de Género                                 </a:t>
          </a:r>
        </a:p>
      </xdr:txBody>
    </xdr:sp>
    <xdr:clientData/>
  </xdr:oneCellAnchor>
  <xdr:twoCellAnchor editAs="oneCell">
    <xdr:from>
      <xdr:col>1</xdr:col>
      <xdr:colOff>0</xdr:colOff>
      <xdr:row>189</xdr:row>
      <xdr:rowOff>0</xdr:rowOff>
    </xdr:from>
    <xdr:to>
      <xdr:col>10</xdr:col>
      <xdr:colOff>209175</xdr:colOff>
      <xdr:row>190</xdr:row>
      <xdr:rowOff>133350</xdr:rowOff>
    </xdr:to>
    <xdr:sp macro="" textlink="">
      <xdr:nvSpPr>
        <xdr:cNvPr id="20" name="19 Rectángulo redondeado"/>
        <xdr:cNvSpPr/>
      </xdr:nvSpPr>
      <xdr:spPr>
        <a:xfrm>
          <a:off x="838200" y="402526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Delito de Menores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oneCellAnchor>
    <xdr:from>
      <xdr:col>1</xdr:col>
      <xdr:colOff>0</xdr:colOff>
      <xdr:row>199</xdr:row>
      <xdr:rowOff>0</xdr:rowOff>
    </xdr:from>
    <xdr:ext cx="11534400" cy="295275"/>
    <xdr:sp macro="" textlink="">
      <xdr:nvSpPr>
        <xdr:cNvPr id="21" name="20 Rectángulo redondeado"/>
        <xdr:cNvSpPr/>
      </xdr:nvSpPr>
      <xdr:spPr>
        <a:xfrm>
          <a:off x="838200" y="423672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por Delito </a:t>
          </a:r>
        </a:p>
      </xdr:txBody>
    </xdr:sp>
    <xdr:clientData/>
  </xdr:oneCellAnchor>
  <xdr:oneCellAnchor>
    <xdr:from>
      <xdr:col>1</xdr:col>
      <xdr:colOff>0</xdr:colOff>
      <xdr:row>213</xdr:row>
      <xdr:rowOff>0</xdr:rowOff>
    </xdr:from>
    <xdr:ext cx="11534400" cy="295275"/>
    <xdr:sp macro="" textlink="">
      <xdr:nvSpPr>
        <xdr:cNvPr id="22" name="21 Rectángulo redondeado"/>
        <xdr:cNvSpPr/>
      </xdr:nvSpPr>
      <xdr:spPr>
        <a:xfrm>
          <a:off x="838200" y="455866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</a:t>
          </a:r>
        </a:p>
      </xdr:txBody>
    </xdr:sp>
    <xdr:clientData/>
  </xdr:oneCellAnchor>
  <xdr:oneCellAnchor>
    <xdr:from>
      <xdr:col>1</xdr:col>
      <xdr:colOff>0</xdr:colOff>
      <xdr:row>149</xdr:row>
      <xdr:rowOff>9525</xdr:rowOff>
    </xdr:from>
    <xdr:ext cx="11534400" cy="342900"/>
    <xdr:sp macro="" textlink="">
      <xdr:nvSpPr>
        <xdr:cNvPr id="23" name="22 Rectángulo redondeado"/>
        <xdr:cNvSpPr/>
      </xdr:nvSpPr>
      <xdr:spPr>
        <a:xfrm>
          <a:off x="838200" y="33575625"/>
          <a:ext cx="11534400" cy="3429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Apelaciones P.Delitos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209550</xdr:colOff>
      <xdr:row>3</xdr:row>
      <xdr:rowOff>38100</xdr:rowOff>
    </xdr:to>
    <xdr:sp macro="" textlink="">
      <xdr:nvSpPr>
        <xdr:cNvPr id="2" name="1 Rectángulo redondeado"/>
        <xdr:cNvSpPr/>
      </xdr:nvSpPr>
      <xdr:spPr>
        <a:xfrm>
          <a:off x="838200" y="161925"/>
          <a:ext cx="115347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Castilla y León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9524</xdr:colOff>
      <xdr:row>4</xdr:row>
      <xdr:rowOff>28574</xdr:rowOff>
    </xdr:from>
    <xdr:to>
      <xdr:col>10</xdr:col>
      <xdr:colOff>218699</xdr:colOff>
      <xdr:row>6</xdr:row>
      <xdr:rowOff>19050</xdr:rowOff>
    </xdr:to>
    <xdr:sp macro="" textlink="">
      <xdr:nvSpPr>
        <xdr:cNvPr id="3" name="2 Rectángulo redondeado"/>
        <xdr:cNvSpPr/>
      </xdr:nvSpPr>
      <xdr:spPr>
        <a:xfrm>
          <a:off x="847724" y="676274"/>
          <a:ext cx="11534400" cy="314326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Violencia sobre la Mujer               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10</xdr:col>
      <xdr:colOff>419100</xdr:colOff>
      <xdr:row>1</xdr:row>
      <xdr:rowOff>47625</xdr:rowOff>
    </xdr:from>
    <xdr:to>
      <xdr:col>11</xdr:col>
      <xdr:colOff>257174</xdr:colOff>
      <xdr:row>4</xdr:row>
      <xdr:rowOff>104775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2582525" y="209550"/>
          <a:ext cx="723899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 editAs="oneCell">
    <xdr:from>
      <xdr:col>0</xdr:col>
      <xdr:colOff>828675</xdr:colOff>
      <xdr:row>7</xdr:row>
      <xdr:rowOff>104775</xdr:rowOff>
    </xdr:from>
    <xdr:to>
      <xdr:col>10</xdr:col>
      <xdr:colOff>199650</xdr:colOff>
      <xdr:row>9</xdr:row>
      <xdr:rowOff>76200</xdr:rowOff>
    </xdr:to>
    <xdr:sp macro="" textlink="">
      <xdr:nvSpPr>
        <xdr:cNvPr id="5" name="4 Rectángulo redondeado"/>
        <xdr:cNvSpPr/>
      </xdr:nvSpPr>
      <xdr:spPr>
        <a:xfrm>
          <a:off x="828675" y="12382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Denuncias, Víctimas, Renuncias y sus Evoluciones</a:t>
          </a:r>
        </a:p>
      </xdr:txBody>
    </xdr:sp>
    <xdr:clientData/>
  </xdr:twoCellAnchor>
  <xdr:twoCellAnchor editAs="oneCell">
    <xdr:from>
      <xdr:col>1</xdr:col>
      <xdr:colOff>28573</xdr:colOff>
      <xdr:row>25</xdr:row>
      <xdr:rowOff>28575</xdr:rowOff>
    </xdr:from>
    <xdr:to>
      <xdr:col>10</xdr:col>
      <xdr:colOff>237748</xdr:colOff>
      <xdr:row>29</xdr:row>
      <xdr:rowOff>38100</xdr:rowOff>
    </xdr:to>
    <xdr:sp macro="" textlink="">
      <xdr:nvSpPr>
        <xdr:cNvPr id="6" name="5 Rectángulo redondeado"/>
        <xdr:cNvSpPr/>
      </xdr:nvSpPr>
      <xdr:spPr>
        <a:xfrm>
          <a:off x="866773" y="5448300"/>
          <a:ext cx="11534400" cy="65722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Órdenes de Protección y Medidas de Protección y Seguridad de las Víctimas,(de los arts. 544 ter y 544 bis), solicitadas a Instancia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10</xdr:col>
      <xdr:colOff>209175</xdr:colOff>
      <xdr:row>38</xdr:row>
      <xdr:rowOff>133275</xdr:rowOff>
    </xdr:to>
    <xdr:sp macro="" textlink="">
      <xdr:nvSpPr>
        <xdr:cNvPr id="7" name="6 Rectángulo redondeado"/>
        <xdr:cNvSpPr/>
      </xdr:nvSpPr>
      <xdr:spPr>
        <a:xfrm>
          <a:off x="838200" y="8086725"/>
          <a:ext cx="11534400" cy="2952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 de Terminación de los Procedimientos </a:t>
          </a:r>
        </a:p>
      </xdr:txBody>
    </xdr:sp>
    <xdr:clientData/>
  </xdr:twoCellAnchor>
  <xdr:twoCellAnchor editAs="oneCell">
    <xdr:from>
      <xdr:col>0</xdr:col>
      <xdr:colOff>838199</xdr:colOff>
      <xdr:row>50</xdr:row>
      <xdr:rowOff>0</xdr:rowOff>
    </xdr:from>
    <xdr:to>
      <xdr:col>10</xdr:col>
      <xdr:colOff>209174</xdr:colOff>
      <xdr:row>51</xdr:row>
      <xdr:rowOff>133350</xdr:rowOff>
    </xdr:to>
    <xdr:sp macro="" textlink="">
      <xdr:nvSpPr>
        <xdr:cNvPr id="8" name="7 Rectángulo redondeado"/>
        <xdr:cNvSpPr/>
      </xdr:nvSpPr>
      <xdr:spPr>
        <a:xfrm>
          <a:off x="838199" y="111728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10</xdr:col>
      <xdr:colOff>209175</xdr:colOff>
      <xdr:row>63</xdr:row>
      <xdr:rowOff>133350</xdr:rowOff>
    </xdr:to>
    <xdr:sp macro="" textlink="">
      <xdr:nvSpPr>
        <xdr:cNvPr id="9" name="8 Rectángulo redondeado"/>
        <xdr:cNvSpPr/>
      </xdr:nvSpPr>
      <xdr:spPr>
        <a:xfrm>
          <a:off x="838200" y="140398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Asuntos Penales Ingresados directamente por tipo de procesos</a:t>
          </a:r>
        </a:p>
      </xdr:txBody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10</xdr:col>
      <xdr:colOff>209175</xdr:colOff>
      <xdr:row>79</xdr:row>
      <xdr:rowOff>151275</xdr:rowOff>
    </xdr:to>
    <xdr:sp macro="" textlink="">
      <xdr:nvSpPr>
        <xdr:cNvPr id="10" name="9 Rectángulo redondeado"/>
        <xdr:cNvSpPr/>
      </xdr:nvSpPr>
      <xdr:spPr>
        <a:xfrm>
          <a:off x="838200" y="17697450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Penal/Procesos de Violencia de Género                                </a:t>
          </a:r>
        </a:p>
      </xdr:txBody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10</xdr:col>
      <xdr:colOff>209175</xdr:colOff>
      <xdr:row>83</xdr:row>
      <xdr:rowOff>133350</xdr:rowOff>
    </xdr:to>
    <xdr:sp macro="" textlink="">
      <xdr:nvSpPr>
        <xdr:cNvPr id="11" name="10 Rectángulo redondeado"/>
        <xdr:cNvSpPr/>
      </xdr:nvSpPr>
      <xdr:spPr>
        <a:xfrm>
          <a:off x="838200" y="183451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Formas de Terminación de los Procedimientos</a:t>
          </a:r>
        </a:p>
      </xdr:txBody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10</xdr:col>
      <xdr:colOff>209175</xdr:colOff>
      <xdr:row>93</xdr:row>
      <xdr:rowOff>133350</xdr:rowOff>
    </xdr:to>
    <xdr:sp macro="" textlink="">
      <xdr:nvSpPr>
        <xdr:cNvPr id="12" name="11 Rectángulo redondeado"/>
        <xdr:cNvSpPr/>
      </xdr:nvSpPr>
      <xdr:spPr>
        <a:xfrm>
          <a:off x="838200" y="211836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10</xdr:col>
      <xdr:colOff>209175</xdr:colOff>
      <xdr:row>105</xdr:row>
      <xdr:rowOff>133350</xdr:rowOff>
    </xdr:to>
    <xdr:sp macro="" textlink="">
      <xdr:nvSpPr>
        <xdr:cNvPr id="13" name="12 Rectángulo redondeado"/>
        <xdr:cNvSpPr/>
      </xdr:nvSpPr>
      <xdr:spPr>
        <a:xfrm>
          <a:off x="838200" y="240220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twoCellAnchor>
  <xdr:oneCellAnchor>
    <xdr:from>
      <xdr:col>1</xdr:col>
      <xdr:colOff>0</xdr:colOff>
      <xdr:row>115</xdr:row>
      <xdr:rowOff>0</xdr:rowOff>
    </xdr:from>
    <xdr:ext cx="11534400" cy="313200"/>
    <xdr:sp macro="" textlink="">
      <xdr:nvSpPr>
        <xdr:cNvPr id="14" name="13 Rectángulo redondeado"/>
        <xdr:cNvSpPr/>
      </xdr:nvSpPr>
      <xdr:spPr>
        <a:xfrm>
          <a:off x="838200" y="26269950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 Provincial/Procesos de Violencia de Género                                 </a:t>
          </a:r>
        </a:p>
      </xdr:txBody>
    </xdr:sp>
    <xdr:clientData/>
  </xdr:oneCellAnchor>
  <xdr:oneCellAnchor>
    <xdr:from>
      <xdr:col>1</xdr:col>
      <xdr:colOff>0</xdr:colOff>
      <xdr:row>119</xdr:row>
      <xdr:rowOff>0</xdr:rowOff>
    </xdr:from>
    <xdr:ext cx="11534400" cy="295275"/>
    <xdr:sp macro="" textlink="">
      <xdr:nvSpPr>
        <xdr:cNvPr id="15" name="14 Rectángulo redondeado"/>
        <xdr:cNvSpPr/>
      </xdr:nvSpPr>
      <xdr:spPr>
        <a:xfrm>
          <a:off x="838200" y="269176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 dictadas en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Única Instancia por las Audiencias Provinciales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0</xdr:colOff>
      <xdr:row>134</xdr:row>
      <xdr:rowOff>0</xdr:rowOff>
    </xdr:from>
    <xdr:ext cx="11534400" cy="295275"/>
    <xdr:sp macro="" textlink="">
      <xdr:nvSpPr>
        <xdr:cNvPr id="16" name="15 Rectángulo redondeado"/>
        <xdr:cNvSpPr/>
      </xdr:nvSpPr>
      <xdr:spPr>
        <a:xfrm>
          <a:off x="838200" y="299561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terminación de los </a:t>
          </a: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Recursos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Apelación contra sentencias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0</xdr:colOff>
      <xdr:row>159</xdr:row>
      <xdr:rowOff>0</xdr:rowOff>
    </xdr:from>
    <xdr:ext cx="11534400" cy="295275"/>
    <xdr:sp macro="" textlink="">
      <xdr:nvSpPr>
        <xdr:cNvPr id="17" name="16 Rectángulo redondeado"/>
        <xdr:cNvSpPr/>
      </xdr:nvSpPr>
      <xdr:spPr>
        <a:xfrm>
          <a:off x="838200" y="356044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oneCellAnchor>
  <xdr:oneCellAnchor>
    <xdr:from>
      <xdr:col>1</xdr:col>
      <xdr:colOff>0</xdr:colOff>
      <xdr:row>170</xdr:row>
      <xdr:rowOff>0</xdr:rowOff>
    </xdr:from>
    <xdr:ext cx="11534400" cy="295275"/>
    <xdr:sp macro="" textlink="">
      <xdr:nvSpPr>
        <xdr:cNvPr id="18" name="17 Rectángulo redondeado"/>
        <xdr:cNvSpPr/>
      </xdr:nvSpPr>
      <xdr:spPr>
        <a:xfrm>
          <a:off x="838200" y="384429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oneCellAnchor>
  <xdr:oneCellAnchor>
    <xdr:from>
      <xdr:col>1</xdr:col>
      <xdr:colOff>0</xdr:colOff>
      <xdr:row>185</xdr:row>
      <xdr:rowOff>0</xdr:rowOff>
    </xdr:from>
    <xdr:ext cx="11534400" cy="313200"/>
    <xdr:sp macro="" textlink="">
      <xdr:nvSpPr>
        <xdr:cNvPr id="19" name="18 Rectángulo redondeado"/>
        <xdr:cNvSpPr/>
      </xdr:nvSpPr>
      <xdr:spPr>
        <a:xfrm>
          <a:off x="838200" y="41643300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 de Menores/Procesos de Violencia de Género                                 </a:t>
          </a:r>
        </a:p>
      </xdr:txBody>
    </xdr:sp>
    <xdr:clientData/>
  </xdr:oneCellAnchor>
  <xdr:twoCellAnchor editAs="oneCell">
    <xdr:from>
      <xdr:col>1</xdr:col>
      <xdr:colOff>0</xdr:colOff>
      <xdr:row>189</xdr:row>
      <xdr:rowOff>0</xdr:rowOff>
    </xdr:from>
    <xdr:to>
      <xdr:col>10</xdr:col>
      <xdr:colOff>209175</xdr:colOff>
      <xdr:row>190</xdr:row>
      <xdr:rowOff>133350</xdr:rowOff>
    </xdr:to>
    <xdr:sp macro="" textlink="">
      <xdr:nvSpPr>
        <xdr:cNvPr id="20" name="19 Rectángulo redondeado"/>
        <xdr:cNvSpPr/>
      </xdr:nvSpPr>
      <xdr:spPr>
        <a:xfrm>
          <a:off x="838200" y="422910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Delito de Menores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oneCellAnchor>
    <xdr:from>
      <xdr:col>1</xdr:col>
      <xdr:colOff>0</xdr:colOff>
      <xdr:row>199</xdr:row>
      <xdr:rowOff>0</xdr:rowOff>
    </xdr:from>
    <xdr:ext cx="11534400" cy="295275"/>
    <xdr:sp macro="" textlink="">
      <xdr:nvSpPr>
        <xdr:cNvPr id="21" name="20 Rectángulo redondeado"/>
        <xdr:cNvSpPr/>
      </xdr:nvSpPr>
      <xdr:spPr>
        <a:xfrm>
          <a:off x="838200" y="444055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por Delito </a:t>
          </a:r>
        </a:p>
      </xdr:txBody>
    </xdr:sp>
    <xdr:clientData/>
  </xdr:oneCellAnchor>
  <xdr:oneCellAnchor>
    <xdr:from>
      <xdr:col>1</xdr:col>
      <xdr:colOff>0</xdr:colOff>
      <xdr:row>213</xdr:row>
      <xdr:rowOff>0</xdr:rowOff>
    </xdr:from>
    <xdr:ext cx="11534400" cy="295275"/>
    <xdr:sp macro="" textlink="">
      <xdr:nvSpPr>
        <xdr:cNvPr id="22" name="21 Rectángulo redondeado"/>
        <xdr:cNvSpPr/>
      </xdr:nvSpPr>
      <xdr:spPr>
        <a:xfrm>
          <a:off x="838200" y="476250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</a:t>
          </a:r>
        </a:p>
      </xdr:txBody>
    </xdr:sp>
    <xdr:clientData/>
  </xdr:oneCellAnchor>
  <xdr:oneCellAnchor>
    <xdr:from>
      <xdr:col>1</xdr:col>
      <xdr:colOff>0</xdr:colOff>
      <xdr:row>149</xdr:row>
      <xdr:rowOff>9525</xdr:rowOff>
    </xdr:from>
    <xdr:ext cx="11534400" cy="342900"/>
    <xdr:sp macro="" textlink="">
      <xdr:nvSpPr>
        <xdr:cNvPr id="23" name="22 Rectángulo redondeado"/>
        <xdr:cNvSpPr/>
      </xdr:nvSpPr>
      <xdr:spPr>
        <a:xfrm>
          <a:off x="838200" y="33575625"/>
          <a:ext cx="11534400" cy="3429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Apelaciones P.Delitos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209550</xdr:colOff>
      <xdr:row>3</xdr:row>
      <xdr:rowOff>38100</xdr:rowOff>
    </xdr:to>
    <xdr:sp macro="" textlink="">
      <xdr:nvSpPr>
        <xdr:cNvPr id="2" name="1 Rectángulo redondeado"/>
        <xdr:cNvSpPr/>
      </xdr:nvSpPr>
      <xdr:spPr>
        <a:xfrm>
          <a:off x="838200" y="161925"/>
          <a:ext cx="115347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Castilla La Mancha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9524</xdr:colOff>
      <xdr:row>4</xdr:row>
      <xdr:rowOff>28574</xdr:rowOff>
    </xdr:from>
    <xdr:to>
      <xdr:col>10</xdr:col>
      <xdr:colOff>218699</xdr:colOff>
      <xdr:row>6</xdr:row>
      <xdr:rowOff>19050</xdr:rowOff>
    </xdr:to>
    <xdr:sp macro="" textlink="">
      <xdr:nvSpPr>
        <xdr:cNvPr id="3" name="2 Rectángulo redondeado"/>
        <xdr:cNvSpPr/>
      </xdr:nvSpPr>
      <xdr:spPr>
        <a:xfrm>
          <a:off x="847724" y="676274"/>
          <a:ext cx="11534400" cy="314326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Violencia sobre la Mujer              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10</xdr:col>
      <xdr:colOff>419100</xdr:colOff>
      <xdr:row>1</xdr:row>
      <xdr:rowOff>47625</xdr:rowOff>
    </xdr:from>
    <xdr:to>
      <xdr:col>11</xdr:col>
      <xdr:colOff>257174</xdr:colOff>
      <xdr:row>4</xdr:row>
      <xdr:rowOff>104775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2582525" y="209550"/>
          <a:ext cx="723899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 editAs="oneCell">
    <xdr:from>
      <xdr:col>0</xdr:col>
      <xdr:colOff>828675</xdr:colOff>
      <xdr:row>7</xdr:row>
      <xdr:rowOff>104775</xdr:rowOff>
    </xdr:from>
    <xdr:to>
      <xdr:col>10</xdr:col>
      <xdr:colOff>199650</xdr:colOff>
      <xdr:row>9</xdr:row>
      <xdr:rowOff>76200</xdr:rowOff>
    </xdr:to>
    <xdr:sp macro="" textlink="">
      <xdr:nvSpPr>
        <xdr:cNvPr id="5" name="4 Rectángulo redondeado"/>
        <xdr:cNvSpPr/>
      </xdr:nvSpPr>
      <xdr:spPr>
        <a:xfrm>
          <a:off x="828675" y="12382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Denuncias, Víctimas, Renuncias y sus Evoluciones</a:t>
          </a:r>
        </a:p>
      </xdr:txBody>
    </xdr:sp>
    <xdr:clientData/>
  </xdr:twoCellAnchor>
  <xdr:twoCellAnchor editAs="oneCell">
    <xdr:from>
      <xdr:col>1</xdr:col>
      <xdr:colOff>28573</xdr:colOff>
      <xdr:row>25</xdr:row>
      <xdr:rowOff>28575</xdr:rowOff>
    </xdr:from>
    <xdr:to>
      <xdr:col>10</xdr:col>
      <xdr:colOff>237748</xdr:colOff>
      <xdr:row>29</xdr:row>
      <xdr:rowOff>38100</xdr:rowOff>
    </xdr:to>
    <xdr:sp macro="" textlink="">
      <xdr:nvSpPr>
        <xdr:cNvPr id="6" name="5 Rectángulo redondeado"/>
        <xdr:cNvSpPr/>
      </xdr:nvSpPr>
      <xdr:spPr>
        <a:xfrm>
          <a:off x="866773" y="5448300"/>
          <a:ext cx="11534400" cy="65722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Órdenes de Protección y Medidas de Protección y Seguridad de las Víctimas,(de los arts. 544 ter y 544 bis), solicitadas a Instancia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10</xdr:col>
      <xdr:colOff>209175</xdr:colOff>
      <xdr:row>38</xdr:row>
      <xdr:rowOff>133275</xdr:rowOff>
    </xdr:to>
    <xdr:sp macro="" textlink="">
      <xdr:nvSpPr>
        <xdr:cNvPr id="7" name="6 Rectángulo redondeado"/>
        <xdr:cNvSpPr/>
      </xdr:nvSpPr>
      <xdr:spPr>
        <a:xfrm>
          <a:off x="838200" y="8086725"/>
          <a:ext cx="11534400" cy="2952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 de Terminación de los Procedimientos </a:t>
          </a:r>
        </a:p>
      </xdr:txBody>
    </xdr:sp>
    <xdr:clientData/>
  </xdr:twoCellAnchor>
  <xdr:twoCellAnchor editAs="oneCell">
    <xdr:from>
      <xdr:col>0</xdr:col>
      <xdr:colOff>838199</xdr:colOff>
      <xdr:row>50</xdr:row>
      <xdr:rowOff>0</xdr:rowOff>
    </xdr:from>
    <xdr:to>
      <xdr:col>10</xdr:col>
      <xdr:colOff>209174</xdr:colOff>
      <xdr:row>51</xdr:row>
      <xdr:rowOff>133350</xdr:rowOff>
    </xdr:to>
    <xdr:sp macro="" textlink="">
      <xdr:nvSpPr>
        <xdr:cNvPr id="8" name="7 Rectángulo redondeado"/>
        <xdr:cNvSpPr/>
      </xdr:nvSpPr>
      <xdr:spPr>
        <a:xfrm>
          <a:off x="838199" y="111728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10</xdr:col>
      <xdr:colOff>209175</xdr:colOff>
      <xdr:row>63</xdr:row>
      <xdr:rowOff>133350</xdr:rowOff>
    </xdr:to>
    <xdr:sp macro="" textlink="">
      <xdr:nvSpPr>
        <xdr:cNvPr id="9" name="8 Rectángulo redondeado"/>
        <xdr:cNvSpPr/>
      </xdr:nvSpPr>
      <xdr:spPr>
        <a:xfrm>
          <a:off x="838200" y="140398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Asuntos Penales Ingresados directamente por tipo de procesos</a:t>
          </a:r>
        </a:p>
      </xdr:txBody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10</xdr:col>
      <xdr:colOff>209175</xdr:colOff>
      <xdr:row>79</xdr:row>
      <xdr:rowOff>151275</xdr:rowOff>
    </xdr:to>
    <xdr:sp macro="" textlink="">
      <xdr:nvSpPr>
        <xdr:cNvPr id="10" name="9 Rectángulo redondeado"/>
        <xdr:cNvSpPr/>
      </xdr:nvSpPr>
      <xdr:spPr>
        <a:xfrm>
          <a:off x="838200" y="17697450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Penal/Procesos de Violencia de Género                                 </a:t>
          </a:r>
        </a:p>
      </xdr:txBody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10</xdr:col>
      <xdr:colOff>209175</xdr:colOff>
      <xdr:row>83</xdr:row>
      <xdr:rowOff>133350</xdr:rowOff>
    </xdr:to>
    <xdr:sp macro="" textlink="">
      <xdr:nvSpPr>
        <xdr:cNvPr id="11" name="10 Rectángulo redondeado"/>
        <xdr:cNvSpPr/>
      </xdr:nvSpPr>
      <xdr:spPr>
        <a:xfrm>
          <a:off x="838200" y="183451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Formas de Terminación de los Procedimientos</a:t>
          </a:r>
        </a:p>
      </xdr:txBody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10</xdr:col>
      <xdr:colOff>209175</xdr:colOff>
      <xdr:row>93</xdr:row>
      <xdr:rowOff>133350</xdr:rowOff>
    </xdr:to>
    <xdr:sp macro="" textlink="">
      <xdr:nvSpPr>
        <xdr:cNvPr id="12" name="11 Rectángulo redondeado"/>
        <xdr:cNvSpPr/>
      </xdr:nvSpPr>
      <xdr:spPr>
        <a:xfrm>
          <a:off x="838200" y="211836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10</xdr:col>
      <xdr:colOff>209175</xdr:colOff>
      <xdr:row>105</xdr:row>
      <xdr:rowOff>133350</xdr:rowOff>
    </xdr:to>
    <xdr:sp macro="" textlink="">
      <xdr:nvSpPr>
        <xdr:cNvPr id="13" name="12 Rectángulo redondeado"/>
        <xdr:cNvSpPr/>
      </xdr:nvSpPr>
      <xdr:spPr>
        <a:xfrm>
          <a:off x="838200" y="240220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twoCellAnchor>
  <xdr:oneCellAnchor>
    <xdr:from>
      <xdr:col>1</xdr:col>
      <xdr:colOff>0</xdr:colOff>
      <xdr:row>115</xdr:row>
      <xdr:rowOff>0</xdr:rowOff>
    </xdr:from>
    <xdr:ext cx="11534400" cy="313200"/>
    <xdr:sp macro="" textlink="">
      <xdr:nvSpPr>
        <xdr:cNvPr id="14" name="13 Rectángulo redondeado"/>
        <xdr:cNvSpPr/>
      </xdr:nvSpPr>
      <xdr:spPr>
        <a:xfrm>
          <a:off x="838200" y="26269950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 Provincial/Procesos de Violencia de Género                                 </a:t>
          </a:r>
        </a:p>
      </xdr:txBody>
    </xdr:sp>
    <xdr:clientData/>
  </xdr:oneCellAnchor>
  <xdr:oneCellAnchor>
    <xdr:from>
      <xdr:col>1</xdr:col>
      <xdr:colOff>0</xdr:colOff>
      <xdr:row>119</xdr:row>
      <xdr:rowOff>0</xdr:rowOff>
    </xdr:from>
    <xdr:ext cx="11534400" cy="295275"/>
    <xdr:sp macro="" textlink="">
      <xdr:nvSpPr>
        <xdr:cNvPr id="15" name="14 Rectángulo redondeado"/>
        <xdr:cNvSpPr/>
      </xdr:nvSpPr>
      <xdr:spPr>
        <a:xfrm>
          <a:off x="838200" y="269176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 dictadas en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Única Instancia por las Audiencias Provinciales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0</xdr:colOff>
      <xdr:row>134</xdr:row>
      <xdr:rowOff>0</xdr:rowOff>
    </xdr:from>
    <xdr:ext cx="11534400" cy="295275"/>
    <xdr:sp macro="" textlink="">
      <xdr:nvSpPr>
        <xdr:cNvPr id="16" name="15 Rectángulo redondeado"/>
        <xdr:cNvSpPr/>
      </xdr:nvSpPr>
      <xdr:spPr>
        <a:xfrm>
          <a:off x="838200" y="299561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terminación de los </a:t>
          </a: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Recursos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Apelación contra sentencias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0</xdr:colOff>
      <xdr:row>159</xdr:row>
      <xdr:rowOff>0</xdr:rowOff>
    </xdr:from>
    <xdr:ext cx="11534400" cy="295275"/>
    <xdr:sp macro="" textlink="">
      <xdr:nvSpPr>
        <xdr:cNvPr id="17" name="16 Rectángulo redondeado"/>
        <xdr:cNvSpPr/>
      </xdr:nvSpPr>
      <xdr:spPr>
        <a:xfrm>
          <a:off x="838200" y="335661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oneCellAnchor>
  <xdr:oneCellAnchor>
    <xdr:from>
      <xdr:col>1</xdr:col>
      <xdr:colOff>0</xdr:colOff>
      <xdr:row>170</xdr:row>
      <xdr:rowOff>0</xdr:rowOff>
    </xdr:from>
    <xdr:ext cx="11534400" cy="295275"/>
    <xdr:sp macro="" textlink="">
      <xdr:nvSpPr>
        <xdr:cNvPr id="18" name="17 Rectángulo redondeado"/>
        <xdr:cNvSpPr/>
      </xdr:nvSpPr>
      <xdr:spPr>
        <a:xfrm>
          <a:off x="838200" y="364045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oneCellAnchor>
  <xdr:oneCellAnchor>
    <xdr:from>
      <xdr:col>1</xdr:col>
      <xdr:colOff>0</xdr:colOff>
      <xdr:row>185</xdr:row>
      <xdr:rowOff>0</xdr:rowOff>
    </xdr:from>
    <xdr:ext cx="11534400" cy="313200"/>
    <xdr:sp macro="" textlink="">
      <xdr:nvSpPr>
        <xdr:cNvPr id="19" name="18 Rectángulo redondeado"/>
        <xdr:cNvSpPr/>
      </xdr:nvSpPr>
      <xdr:spPr>
        <a:xfrm>
          <a:off x="838200" y="39604950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 de Menores/Procesos de Violencia de Género                                 </a:t>
          </a:r>
        </a:p>
      </xdr:txBody>
    </xdr:sp>
    <xdr:clientData/>
  </xdr:oneCellAnchor>
  <xdr:twoCellAnchor editAs="oneCell">
    <xdr:from>
      <xdr:col>1</xdr:col>
      <xdr:colOff>0</xdr:colOff>
      <xdr:row>189</xdr:row>
      <xdr:rowOff>0</xdr:rowOff>
    </xdr:from>
    <xdr:to>
      <xdr:col>10</xdr:col>
      <xdr:colOff>209175</xdr:colOff>
      <xdr:row>190</xdr:row>
      <xdr:rowOff>133350</xdr:rowOff>
    </xdr:to>
    <xdr:sp macro="" textlink="">
      <xdr:nvSpPr>
        <xdr:cNvPr id="20" name="19 Rectángulo redondeado"/>
        <xdr:cNvSpPr/>
      </xdr:nvSpPr>
      <xdr:spPr>
        <a:xfrm>
          <a:off x="838200" y="402526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Delito de Menores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oneCellAnchor>
    <xdr:from>
      <xdr:col>1</xdr:col>
      <xdr:colOff>0</xdr:colOff>
      <xdr:row>199</xdr:row>
      <xdr:rowOff>0</xdr:rowOff>
    </xdr:from>
    <xdr:ext cx="11534400" cy="295275"/>
    <xdr:sp macro="" textlink="">
      <xdr:nvSpPr>
        <xdr:cNvPr id="21" name="20 Rectángulo redondeado"/>
        <xdr:cNvSpPr/>
      </xdr:nvSpPr>
      <xdr:spPr>
        <a:xfrm>
          <a:off x="838200" y="423672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por Delito </a:t>
          </a:r>
        </a:p>
      </xdr:txBody>
    </xdr:sp>
    <xdr:clientData/>
  </xdr:oneCellAnchor>
  <xdr:oneCellAnchor>
    <xdr:from>
      <xdr:col>1</xdr:col>
      <xdr:colOff>0</xdr:colOff>
      <xdr:row>213</xdr:row>
      <xdr:rowOff>0</xdr:rowOff>
    </xdr:from>
    <xdr:ext cx="11534400" cy="295275"/>
    <xdr:sp macro="" textlink="">
      <xdr:nvSpPr>
        <xdr:cNvPr id="22" name="21 Rectángulo redondeado"/>
        <xdr:cNvSpPr/>
      </xdr:nvSpPr>
      <xdr:spPr>
        <a:xfrm>
          <a:off x="838200" y="455866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</a:t>
          </a:r>
        </a:p>
      </xdr:txBody>
    </xdr:sp>
    <xdr:clientData/>
  </xdr:oneCellAnchor>
  <xdr:oneCellAnchor>
    <xdr:from>
      <xdr:col>1</xdr:col>
      <xdr:colOff>0</xdr:colOff>
      <xdr:row>149</xdr:row>
      <xdr:rowOff>9525</xdr:rowOff>
    </xdr:from>
    <xdr:ext cx="11534400" cy="342900"/>
    <xdr:sp macro="" textlink="">
      <xdr:nvSpPr>
        <xdr:cNvPr id="23" name="22 Rectángulo redondeado"/>
        <xdr:cNvSpPr/>
      </xdr:nvSpPr>
      <xdr:spPr>
        <a:xfrm>
          <a:off x="838200" y="33575625"/>
          <a:ext cx="11534400" cy="3429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Apelaciones P.Delitos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38"/>
  <sheetViews>
    <sheetView tabSelected="1" workbookViewId="0"/>
  </sheetViews>
  <sheetFormatPr baseColWidth="10" defaultRowHeight="15" x14ac:dyDescent="0.25"/>
  <cols>
    <col min="1" max="21" width="11" style="1"/>
    <col min="22" max="22" width="7.5" style="1" customWidth="1"/>
    <col min="23" max="16384" width="11" style="1"/>
  </cols>
  <sheetData>
    <row r="2" spans="2:19" ht="15.75" x14ac:dyDescent="0.25">
      <c r="C2" s="2"/>
    </row>
    <row r="3" spans="2:19" ht="15.75" x14ac:dyDescent="0.25">
      <c r="C3" s="2"/>
    </row>
    <row r="4" spans="2:19" ht="15.75" x14ac:dyDescent="0.25">
      <c r="C4" s="2"/>
    </row>
    <row r="5" spans="2:19" ht="15.75" x14ac:dyDescent="0.25">
      <c r="C5" s="2"/>
    </row>
    <row r="6" spans="2:19" ht="15.75" x14ac:dyDescent="0.25">
      <c r="C6" s="2"/>
    </row>
    <row r="7" spans="2:19" ht="15.75" x14ac:dyDescent="0.25">
      <c r="C7" s="2"/>
    </row>
    <row r="8" spans="2:19" ht="15.75" x14ac:dyDescent="0.25">
      <c r="C8" s="2"/>
    </row>
    <row r="9" spans="2:19" ht="18.75" customHeight="1" x14ac:dyDescent="0.25">
      <c r="B9" s="25" t="s">
        <v>100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</row>
    <row r="13" spans="2:19" ht="15.75" thickBot="1" x14ac:dyDescent="0.3"/>
    <row r="14" spans="2:19" s="3" customFormat="1" ht="30" customHeight="1" thickTop="1" thickBot="1" x14ac:dyDescent="0.25">
      <c r="C14" s="22" t="s">
        <v>0</v>
      </c>
      <c r="D14" s="23"/>
      <c r="E14" s="23"/>
      <c r="F14" s="23"/>
      <c r="G14" s="23"/>
      <c r="H14" s="24"/>
      <c r="L14" s="22" t="s">
        <v>1</v>
      </c>
      <c r="M14" s="23"/>
      <c r="N14" s="23"/>
      <c r="O14" s="23"/>
      <c r="P14" s="23"/>
      <c r="Q14" s="24"/>
    </row>
    <row r="15" spans="2:19" s="3" customFormat="1" ht="15" customHeight="1" thickTop="1" thickBot="1" x14ac:dyDescent="0.3">
      <c r="C15" s="1"/>
      <c r="D15" s="1"/>
      <c r="E15" s="1"/>
      <c r="L15" s="1"/>
      <c r="M15" s="1"/>
    </row>
    <row r="16" spans="2:19" s="3" customFormat="1" ht="30" customHeight="1" thickTop="1" thickBot="1" x14ac:dyDescent="0.25">
      <c r="C16" s="22" t="s">
        <v>2</v>
      </c>
      <c r="D16" s="23"/>
      <c r="E16" s="23"/>
      <c r="F16" s="23"/>
      <c r="G16" s="23"/>
      <c r="H16" s="24"/>
      <c r="L16" s="22" t="s">
        <v>3</v>
      </c>
      <c r="M16" s="23"/>
      <c r="N16" s="23"/>
      <c r="O16" s="23"/>
      <c r="P16" s="23"/>
      <c r="Q16" s="24"/>
    </row>
    <row r="17" spans="3:20" s="3" customFormat="1" ht="15" customHeight="1" thickTop="1" thickBot="1" x14ac:dyDescent="0.3">
      <c r="D17" s="1"/>
      <c r="E17" s="1"/>
      <c r="M17" s="1"/>
    </row>
    <row r="18" spans="3:20" s="3" customFormat="1" ht="30" customHeight="1" thickTop="1" thickBot="1" x14ac:dyDescent="0.25">
      <c r="C18" s="22" t="s">
        <v>4</v>
      </c>
      <c r="D18" s="23"/>
      <c r="E18" s="23"/>
      <c r="F18" s="23"/>
      <c r="G18" s="23"/>
      <c r="H18" s="24"/>
      <c r="L18" s="22" t="s">
        <v>5</v>
      </c>
      <c r="M18" s="23"/>
      <c r="N18" s="23"/>
      <c r="O18" s="23"/>
      <c r="P18" s="23"/>
      <c r="Q18" s="24"/>
    </row>
    <row r="19" spans="3:20" s="3" customFormat="1" ht="15" customHeight="1" thickTop="1" thickBot="1" x14ac:dyDescent="0.3">
      <c r="D19" s="1"/>
      <c r="E19" s="1"/>
      <c r="M19" s="1"/>
    </row>
    <row r="20" spans="3:20" s="3" customFormat="1" ht="30" customHeight="1" thickTop="1" thickBot="1" x14ac:dyDescent="0.25">
      <c r="C20" s="22" t="s">
        <v>6</v>
      </c>
      <c r="D20" s="23"/>
      <c r="E20" s="23"/>
      <c r="F20" s="23"/>
      <c r="G20" s="23"/>
      <c r="H20" s="24"/>
      <c r="L20" s="22" t="s">
        <v>7</v>
      </c>
      <c r="M20" s="23"/>
      <c r="N20" s="23"/>
      <c r="O20" s="23"/>
      <c r="P20" s="23"/>
      <c r="Q20" s="24"/>
    </row>
    <row r="21" spans="3:20" s="3" customFormat="1" ht="15" customHeight="1" thickTop="1" thickBot="1" x14ac:dyDescent="0.3">
      <c r="C21" s="1"/>
      <c r="D21" s="1"/>
      <c r="E21" s="1"/>
      <c r="M21" s="1"/>
      <c r="T21" s="1"/>
    </row>
    <row r="22" spans="3:20" s="3" customFormat="1" ht="30" customHeight="1" thickTop="1" thickBot="1" x14ac:dyDescent="0.25">
      <c r="C22" s="22" t="s">
        <v>8</v>
      </c>
      <c r="D22" s="23"/>
      <c r="E22" s="23"/>
      <c r="F22" s="23"/>
      <c r="G22" s="23"/>
      <c r="H22" s="24"/>
      <c r="L22" s="22" t="s">
        <v>9</v>
      </c>
      <c r="M22" s="23"/>
      <c r="N22" s="23"/>
      <c r="O22" s="23"/>
      <c r="P22" s="23"/>
      <c r="Q22" s="24"/>
    </row>
    <row r="23" spans="3:20" s="3" customFormat="1" ht="15" customHeight="1" thickTop="1" thickBot="1" x14ac:dyDescent="0.3">
      <c r="C23" s="1"/>
      <c r="D23" s="1"/>
      <c r="E23" s="1"/>
    </row>
    <row r="24" spans="3:20" s="3" customFormat="1" ht="30" customHeight="1" thickTop="1" thickBot="1" x14ac:dyDescent="0.25">
      <c r="C24" s="22" t="s">
        <v>10</v>
      </c>
      <c r="D24" s="23"/>
      <c r="E24" s="23"/>
      <c r="F24" s="23"/>
      <c r="G24" s="23"/>
      <c r="H24" s="24"/>
      <c r="L24" s="22" t="s">
        <v>11</v>
      </c>
      <c r="M24" s="23"/>
      <c r="N24" s="23"/>
      <c r="O24" s="23"/>
      <c r="P24" s="23"/>
      <c r="Q24" s="24"/>
    </row>
    <row r="25" spans="3:20" s="3" customFormat="1" ht="15" customHeight="1" thickTop="1" thickBot="1" x14ac:dyDescent="0.3">
      <c r="C25" s="1"/>
      <c r="D25" s="1"/>
      <c r="E25" s="1"/>
    </row>
    <row r="26" spans="3:20" s="3" customFormat="1" ht="30" customHeight="1" thickTop="1" thickBot="1" x14ac:dyDescent="0.25">
      <c r="C26" s="22" t="s">
        <v>12</v>
      </c>
      <c r="D26" s="23"/>
      <c r="E26" s="23"/>
      <c r="F26" s="23"/>
      <c r="G26" s="23"/>
      <c r="H26" s="24"/>
      <c r="L26" s="22" t="s">
        <v>13</v>
      </c>
      <c r="M26" s="23"/>
      <c r="N26" s="23"/>
      <c r="O26" s="23"/>
      <c r="P26" s="23"/>
      <c r="Q26" s="24"/>
    </row>
    <row r="27" spans="3:20" s="3" customFormat="1" ht="15" customHeight="1" thickTop="1" thickBot="1" x14ac:dyDescent="0.3">
      <c r="C27" s="1"/>
      <c r="D27" s="1"/>
      <c r="E27" s="1"/>
    </row>
    <row r="28" spans="3:20" s="3" customFormat="1" ht="30" customHeight="1" thickTop="1" thickBot="1" x14ac:dyDescent="0.25">
      <c r="C28" s="22" t="s">
        <v>14</v>
      </c>
      <c r="D28" s="23"/>
      <c r="E28" s="23"/>
      <c r="F28" s="23"/>
      <c r="G28" s="23"/>
      <c r="H28" s="24"/>
      <c r="L28" s="22" t="s">
        <v>15</v>
      </c>
      <c r="M28" s="23"/>
      <c r="N28" s="23"/>
      <c r="O28" s="23"/>
      <c r="P28" s="23"/>
      <c r="Q28" s="24"/>
    </row>
    <row r="29" spans="3:20" s="3" customFormat="1" ht="15" customHeight="1" thickTop="1" thickBot="1" x14ac:dyDescent="0.3">
      <c r="C29" s="1"/>
      <c r="D29" s="1"/>
      <c r="E29" s="1"/>
    </row>
    <row r="30" spans="3:20" s="3" customFormat="1" ht="30" customHeight="1" thickTop="1" thickBot="1" x14ac:dyDescent="0.25">
      <c r="C30" s="22" t="s">
        <v>16</v>
      </c>
      <c r="D30" s="23"/>
      <c r="E30" s="23"/>
      <c r="F30" s="23"/>
      <c r="G30" s="23"/>
      <c r="H30" s="24"/>
    </row>
    <row r="31" spans="3:20" s="3" customFormat="1" ht="15" customHeight="1" thickTop="1" x14ac:dyDescent="0.25">
      <c r="C31" s="1"/>
      <c r="D31" s="1"/>
      <c r="E31" s="1"/>
    </row>
    <row r="32" spans="3:20" s="3" customFormat="1" x14ac:dyDescent="0.25">
      <c r="D32" s="1"/>
      <c r="E32" s="1"/>
    </row>
    <row r="33" spans="5:5" s="3" customFormat="1" x14ac:dyDescent="0.25">
      <c r="E33" s="1"/>
    </row>
    <row r="34" spans="5:5" s="3" customFormat="1" x14ac:dyDescent="0.25">
      <c r="E34" s="1"/>
    </row>
    <row r="35" spans="5:5" s="3" customFormat="1" x14ac:dyDescent="0.25">
      <c r="E35" s="1"/>
    </row>
    <row r="36" spans="5:5" s="3" customFormat="1" x14ac:dyDescent="0.25">
      <c r="E36" s="1"/>
    </row>
    <row r="37" spans="5:5" s="3" customFormat="1" x14ac:dyDescent="0.25">
      <c r="E37" s="1"/>
    </row>
    <row r="38" spans="5:5" s="3" customFormat="1" x14ac:dyDescent="0.25">
      <c r="E38" s="1"/>
    </row>
  </sheetData>
  <mergeCells count="18">
    <mergeCell ref="C26:H26"/>
    <mergeCell ref="L26:Q26"/>
    <mergeCell ref="C28:H28"/>
    <mergeCell ref="L28:Q28"/>
    <mergeCell ref="C30:H30"/>
    <mergeCell ref="C20:H20"/>
    <mergeCell ref="L20:Q20"/>
    <mergeCell ref="C22:H22"/>
    <mergeCell ref="L22:Q22"/>
    <mergeCell ref="C24:H24"/>
    <mergeCell ref="L24:Q24"/>
    <mergeCell ref="C18:H18"/>
    <mergeCell ref="L18:Q18"/>
    <mergeCell ref="B9:S9"/>
    <mergeCell ref="C14:H14"/>
    <mergeCell ref="L14:Q14"/>
    <mergeCell ref="C16:H16"/>
    <mergeCell ref="L16:Q16"/>
  </mergeCells>
  <hyperlinks>
    <hyperlink ref="C14:H14" location="Andalucía!A1" display="Andalucía"/>
    <hyperlink ref="C16:H16" location="Aragón!A1" display="Aragón"/>
    <hyperlink ref="C18:H18" location="Asturias!A1" display="Principado de Asturias"/>
    <hyperlink ref="C20:H20" location="'Illes Balears'!A1" display="Balears, Illes"/>
    <hyperlink ref="C22:H22" location="Canarias!A1" display="Canarias"/>
    <hyperlink ref="C24:H24" location="Cantabria!A1" display="Cantabria"/>
    <hyperlink ref="C26:H26" location="'Castilla y León'!A1" display="Castilla y León"/>
    <hyperlink ref="C28:H28" location="'Castilla La Mancha'!A1" display="Castilla - La Mancha"/>
    <hyperlink ref="C30:H30" location="Cataluña!A1" display="Cataluña"/>
    <hyperlink ref="L14:Q14" location="'Com. Valenciana'!A1" display="Com. Valenciana"/>
    <hyperlink ref="L16:Q16" location="Extremadura!A1" display="Extremadura"/>
    <hyperlink ref="L18:Q18" location="Galicia!A1" display="Galicia"/>
    <hyperlink ref="L20:Q20" location="'Com. Madrid'!A1" display="Madrid, Comunidad de"/>
    <hyperlink ref="L22:Q22" location="'Región de Murcia'!A1" display="Murcia, Región de"/>
    <hyperlink ref="L24:Q24" location="Navarra!A1" display="Navarra, Comunidad Foral de"/>
    <hyperlink ref="L26:Q26" location="'Pais Vasco'!A1" display="País Vasco"/>
    <hyperlink ref="L28:Q28" location="'La Rioja'!A1" display="Rioja, La"/>
  </hyperlinks>
  <pageMargins left="0.7" right="0.7" top="0.75" bottom="0.75" header="0.3" footer="0.3"/>
  <pageSetup paperSize="9" orientation="landscape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26"/>
  <sheetViews>
    <sheetView workbookViewId="0"/>
  </sheetViews>
  <sheetFormatPr baseColWidth="10" defaultRowHeight="12.75" x14ac:dyDescent="0.2"/>
  <cols>
    <col min="2" max="2" width="56.875" bestFit="1" customWidth="1"/>
    <col min="3" max="4" width="12.5" customWidth="1"/>
    <col min="5" max="5" width="12.75" customWidth="1"/>
    <col min="6" max="6" width="8.75" bestFit="1" customWidth="1"/>
    <col min="7" max="7" width="11.625" customWidth="1"/>
    <col min="8" max="8" width="12.125" customWidth="1"/>
    <col min="9" max="9" width="12.75" customWidth="1"/>
    <col min="10" max="10" width="8.75" bestFit="1" customWidth="1"/>
    <col min="11" max="11" width="11.625" bestFit="1" customWidth="1"/>
    <col min="12" max="12" width="12" bestFit="1" customWidth="1"/>
    <col min="13" max="13" width="12.75" customWidth="1"/>
    <col min="14" max="14" width="9.625" bestFit="1" customWidth="1"/>
  </cols>
  <sheetData>
    <row r="1" spans="1:5" ht="15" thickBot="1" x14ac:dyDescent="0.25">
      <c r="A1" s="5"/>
      <c r="B1" s="5"/>
    </row>
    <row r="2" spans="1:5" ht="15" thickBot="1" x14ac:dyDescent="0.25">
      <c r="A2" s="5"/>
      <c r="B2" s="5"/>
    </row>
    <row r="3" spans="1:5" ht="15" thickBot="1" x14ac:dyDescent="0.25">
      <c r="A3" s="5"/>
      <c r="B3" s="5"/>
    </row>
    <row r="11" spans="1:5" ht="27" customHeight="1" x14ac:dyDescent="0.2">
      <c r="B11" s="20" t="str">
        <f>Portada!B9</f>
        <v>2º Trimestre 2019</v>
      </c>
    </row>
    <row r="13" spans="1:5" ht="42.75" customHeight="1" thickBot="1" x14ac:dyDescent="0.25">
      <c r="C13" s="8" t="s">
        <v>101</v>
      </c>
      <c r="D13" s="8" t="s">
        <v>102</v>
      </c>
      <c r="E13" s="8" t="s">
        <v>99</v>
      </c>
    </row>
    <row r="14" spans="1:5" ht="20.100000000000001" customHeight="1" thickBot="1" x14ac:dyDescent="0.25">
      <c r="B14" s="4" t="s">
        <v>22</v>
      </c>
      <c r="C14" s="5">
        <v>5849</v>
      </c>
      <c r="D14" s="5">
        <v>5502</v>
      </c>
      <c r="E14" s="6">
        <f>IF(C14&gt;0,(D14-C14)/C14,"-")</f>
        <v>-5.9326380577876557E-2</v>
      </c>
    </row>
    <row r="15" spans="1:5" ht="20.100000000000001" customHeight="1" thickBot="1" x14ac:dyDescent="0.25">
      <c r="B15" s="4" t="s">
        <v>17</v>
      </c>
      <c r="C15" s="5">
        <v>5474</v>
      </c>
      <c r="D15" s="5">
        <v>5258</v>
      </c>
      <c r="E15" s="6">
        <f t="shared" ref="E15:E23" si="0">IF(C15&gt;0,(D15-C15)/C15,"-")</f>
        <v>-3.9459261965655829E-2</v>
      </c>
    </row>
    <row r="16" spans="1:5" ht="20.100000000000001" customHeight="1" thickBot="1" x14ac:dyDescent="0.25">
      <c r="B16" s="4" t="s">
        <v>18</v>
      </c>
      <c r="C16" s="5">
        <v>3297</v>
      </c>
      <c r="D16" s="5">
        <v>3154</v>
      </c>
      <c r="E16" s="6">
        <f t="shared" si="0"/>
        <v>-4.3372763117986046E-2</v>
      </c>
    </row>
    <row r="17" spans="2:5" ht="20.100000000000001" customHeight="1" thickBot="1" x14ac:dyDescent="0.25">
      <c r="B17" s="4" t="s">
        <v>19</v>
      </c>
      <c r="C17" s="5">
        <v>2177</v>
      </c>
      <c r="D17" s="5">
        <v>2104</v>
      </c>
      <c r="E17" s="6">
        <f t="shared" si="0"/>
        <v>-3.3532384014699129E-2</v>
      </c>
    </row>
    <row r="18" spans="2:5" ht="20.100000000000001" customHeight="1" thickBot="1" x14ac:dyDescent="0.25">
      <c r="B18" s="4" t="s">
        <v>20</v>
      </c>
      <c r="C18" s="6">
        <f>C17/C15</f>
        <v>0.39769820971867009</v>
      </c>
      <c r="D18" s="6">
        <f>D17/D15</f>
        <v>0.40015214910612401</v>
      </c>
      <c r="E18" s="6">
        <f t="shared" si="0"/>
        <v>6.1703556301895956E-3</v>
      </c>
    </row>
    <row r="19" spans="2:5" ht="30" customHeight="1" thickBot="1" x14ac:dyDescent="0.25">
      <c r="B19" s="4" t="s">
        <v>23</v>
      </c>
      <c r="C19" s="5">
        <v>683</v>
      </c>
      <c r="D19" s="5">
        <v>741</v>
      </c>
      <c r="E19" s="6">
        <f t="shared" si="0"/>
        <v>8.4919472913616401E-2</v>
      </c>
    </row>
    <row r="20" spans="2:5" ht="20.100000000000001" customHeight="1" thickBot="1" x14ac:dyDescent="0.25">
      <c r="B20" s="4" t="s">
        <v>24</v>
      </c>
      <c r="C20" s="5">
        <v>396</v>
      </c>
      <c r="D20" s="5">
        <v>427</v>
      </c>
      <c r="E20" s="6">
        <f t="shared" si="0"/>
        <v>7.8282828282828287E-2</v>
      </c>
    </row>
    <row r="21" spans="2:5" ht="20.100000000000001" customHeight="1" thickBot="1" x14ac:dyDescent="0.25">
      <c r="B21" s="4" t="s">
        <v>25</v>
      </c>
      <c r="C21" s="5">
        <v>287</v>
      </c>
      <c r="D21" s="5">
        <v>314</v>
      </c>
      <c r="E21" s="6">
        <f t="shared" si="0"/>
        <v>9.4076655052264813E-2</v>
      </c>
    </row>
    <row r="22" spans="2:5" ht="20.100000000000001" customHeight="1" thickBot="1" x14ac:dyDescent="0.25">
      <c r="B22" s="4" t="s">
        <v>21</v>
      </c>
      <c r="C22" s="6">
        <f>C21/C19</f>
        <v>0.42020497803806733</v>
      </c>
      <c r="D22" s="6">
        <f t="shared" ref="D22" si="1">D21/D19</f>
        <v>0.42375168690958165</v>
      </c>
      <c r="E22" s="6">
        <f t="shared" si="0"/>
        <v>8.4404256419661223E-3</v>
      </c>
    </row>
    <row r="23" spans="2:5" ht="20.100000000000001" customHeight="1" thickBot="1" x14ac:dyDescent="0.25">
      <c r="B23" s="7" t="s">
        <v>26</v>
      </c>
      <c r="C23" s="6">
        <v>0.14145656851792845</v>
      </c>
      <c r="D23" s="6">
        <v>0.13469210634579648</v>
      </c>
      <c r="E23" s="6">
        <f t="shared" si="0"/>
        <v>-4.7820064087548075E-2</v>
      </c>
    </row>
    <row r="31" spans="2:5" ht="42.75" customHeight="1" thickBot="1" x14ac:dyDescent="0.25">
      <c r="C31" s="8" t="s">
        <v>101</v>
      </c>
      <c r="D31" s="8" t="s">
        <v>102</v>
      </c>
      <c r="E31" s="8" t="s">
        <v>99</v>
      </c>
    </row>
    <row r="32" spans="2:5" ht="20.100000000000001" customHeight="1" thickBot="1" x14ac:dyDescent="0.25">
      <c r="B32" s="4" t="s">
        <v>27</v>
      </c>
      <c r="C32" s="5">
        <v>1380</v>
      </c>
      <c r="D32" s="5">
        <v>1399</v>
      </c>
      <c r="E32" s="6">
        <f>IF(C32&gt;0,(D32-C32)/C32,"-")</f>
        <v>1.3768115942028985E-2</v>
      </c>
    </row>
    <row r="33" spans="2:5" ht="20.100000000000001" customHeight="1" thickBot="1" x14ac:dyDescent="0.25">
      <c r="B33" s="4" t="s">
        <v>29</v>
      </c>
      <c r="C33" s="5">
        <v>52</v>
      </c>
      <c r="D33" s="5">
        <v>29</v>
      </c>
      <c r="E33" s="6">
        <f t="shared" ref="E33:E35" si="2">IF(C33&gt;0,(D33-C33)/C33,"-")</f>
        <v>-0.44230769230769229</v>
      </c>
    </row>
    <row r="34" spans="2:5" ht="20.100000000000001" customHeight="1" thickBot="1" x14ac:dyDescent="0.25">
      <c r="B34" s="4" t="s">
        <v>28</v>
      </c>
      <c r="C34" s="5">
        <v>700</v>
      </c>
      <c r="D34" s="5">
        <v>718</v>
      </c>
      <c r="E34" s="6">
        <f t="shared" si="2"/>
        <v>2.5714285714285714E-2</v>
      </c>
    </row>
    <row r="35" spans="2:5" ht="20.100000000000001" customHeight="1" thickBot="1" x14ac:dyDescent="0.25">
      <c r="B35" s="4" t="s">
        <v>30</v>
      </c>
      <c r="C35" s="5">
        <v>628</v>
      </c>
      <c r="D35" s="5">
        <v>652</v>
      </c>
      <c r="E35" s="6">
        <f t="shared" si="2"/>
        <v>3.8216560509554139E-2</v>
      </c>
    </row>
    <row r="41" spans="2:5" ht="42.75" customHeight="1" thickBot="1" x14ac:dyDescent="0.25">
      <c r="C41" s="8" t="s">
        <v>101</v>
      </c>
      <c r="D41" s="8" t="s">
        <v>102</v>
      </c>
      <c r="E41" s="8" t="s">
        <v>99</v>
      </c>
    </row>
    <row r="42" spans="2:5" ht="20.100000000000001" customHeight="1" thickBot="1" x14ac:dyDescent="0.25">
      <c r="B42" s="4" t="s">
        <v>33</v>
      </c>
      <c r="C42" s="5">
        <v>449</v>
      </c>
      <c r="D42" s="5">
        <v>376</v>
      </c>
      <c r="E42" s="6">
        <f>IF(C42&gt;0,(D42-C42)/C42,"-")</f>
        <v>-0.16258351893095768</v>
      </c>
    </row>
    <row r="43" spans="2:5" ht="20.100000000000001" customHeight="1" thickBot="1" x14ac:dyDescent="0.25">
      <c r="B43" s="4" t="s">
        <v>34</v>
      </c>
      <c r="C43" s="5">
        <v>60</v>
      </c>
      <c r="D43" s="5">
        <v>76</v>
      </c>
      <c r="E43" s="6">
        <f t="shared" ref="E43:E49" si="3">IF(C43&gt;0,(D43-C43)/C43,"-")</f>
        <v>0.26666666666666666</v>
      </c>
    </row>
    <row r="44" spans="2:5" ht="20.100000000000001" customHeight="1" thickBot="1" x14ac:dyDescent="0.25">
      <c r="B44" s="4" t="s">
        <v>31</v>
      </c>
      <c r="C44" s="5">
        <v>138</v>
      </c>
      <c r="D44" s="5">
        <v>70</v>
      </c>
      <c r="E44" s="6">
        <f t="shared" si="3"/>
        <v>-0.49275362318840582</v>
      </c>
    </row>
    <row r="45" spans="2:5" ht="20.100000000000001" customHeight="1" thickBot="1" x14ac:dyDescent="0.25">
      <c r="B45" s="4" t="s">
        <v>32</v>
      </c>
      <c r="C45" s="5">
        <v>2239</v>
      </c>
      <c r="D45" s="5">
        <v>1942</v>
      </c>
      <c r="E45" s="6">
        <f t="shared" si="3"/>
        <v>-0.13264850379633766</v>
      </c>
    </row>
    <row r="46" spans="2:5" ht="20.100000000000001" customHeight="1" thickBot="1" x14ac:dyDescent="0.25">
      <c r="B46" s="4" t="s">
        <v>35</v>
      </c>
      <c r="C46" s="5">
        <v>1489</v>
      </c>
      <c r="D46" s="5">
        <v>1611</v>
      </c>
      <c r="E46" s="6">
        <f t="shared" si="3"/>
        <v>8.1934184016118197E-2</v>
      </c>
    </row>
    <row r="47" spans="2:5" ht="20.100000000000001" customHeight="1" thickBot="1" x14ac:dyDescent="0.25">
      <c r="B47" s="4" t="s">
        <v>67</v>
      </c>
      <c r="C47" s="5">
        <v>643</v>
      </c>
      <c r="D47" s="5">
        <v>816</v>
      </c>
      <c r="E47" s="6">
        <f t="shared" si="3"/>
        <v>0.26905132192846032</v>
      </c>
    </row>
    <row r="48" spans="2:5" ht="20.100000000000001" customHeight="1" collapsed="1" thickBot="1" x14ac:dyDescent="0.25">
      <c r="B48" s="4" t="s">
        <v>36</v>
      </c>
      <c r="C48" s="6">
        <f>C42/(C42+C43)</f>
        <v>0.88212180746561886</v>
      </c>
      <c r="D48" s="6">
        <f>D42/(D42+D43)</f>
        <v>0.83185840707964598</v>
      </c>
      <c r="E48" s="6">
        <f t="shared" si="3"/>
        <v>-5.6980113132428054E-2</v>
      </c>
    </row>
    <row r="49" spans="2:5" ht="20.100000000000001" customHeight="1" thickBot="1" x14ac:dyDescent="0.25">
      <c r="B49" s="4" t="s">
        <v>37</v>
      </c>
      <c r="C49" s="6">
        <f>C45/(C44+C45)</f>
        <v>0.94194362641985696</v>
      </c>
      <c r="D49" s="6">
        <f t="shared" ref="D49" si="4">D45/(D44+D45)</f>
        <v>0.96520874751491059</v>
      </c>
      <c r="E49" s="6">
        <f t="shared" si="3"/>
        <v>2.4699058884744298E-2</v>
      </c>
    </row>
    <row r="55" spans="2:5" ht="42.75" customHeight="1" thickBot="1" x14ac:dyDescent="0.25">
      <c r="C55" s="8" t="s">
        <v>101</v>
      </c>
      <c r="D55" s="8" t="s">
        <v>102</v>
      </c>
      <c r="E55" s="8" t="s">
        <v>99</v>
      </c>
    </row>
    <row r="56" spans="2:5" ht="20.100000000000001" customHeight="1" thickBot="1" x14ac:dyDescent="0.25">
      <c r="B56" s="4" t="s">
        <v>38</v>
      </c>
      <c r="C56" s="5">
        <v>523</v>
      </c>
      <c r="D56" s="5">
        <v>454</v>
      </c>
      <c r="E56" s="6">
        <f>IF(C56&gt;0,(D56-C56)/C56,"-")</f>
        <v>-0.13193116634799235</v>
      </c>
    </row>
    <row r="57" spans="2:5" ht="20.100000000000001" customHeight="1" thickBot="1" x14ac:dyDescent="0.25">
      <c r="B57" s="4" t="s">
        <v>41</v>
      </c>
      <c r="C57" s="5">
        <v>269</v>
      </c>
      <c r="D57" s="5">
        <v>243</v>
      </c>
      <c r="E57" s="6">
        <f t="shared" ref="E57:E61" si="5">IF(C57&gt;0,(D57-C57)/C57,"-")</f>
        <v>-9.6654275092936809E-2</v>
      </c>
    </row>
    <row r="58" spans="2:5" ht="20.100000000000001" customHeight="1" thickBot="1" x14ac:dyDescent="0.25">
      <c r="B58" s="4" t="s">
        <v>42</v>
      </c>
      <c r="C58" s="5">
        <v>181</v>
      </c>
      <c r="D58" s="5">
        <v>133</v>
      </c>
      <c r="E58" s="6">
        <f t="shared" si="5"/>
        <v>-0.26519337016574585</v>
      </c>
    </row>
    <row r="59" spans="2:5" ht="20.100000000000001" customHeight="1" collapsed="1" thickBot="1" x14ac:dyDescent="0.25">
      <c r="B59" s="4" t="s">
        <v>98</v>
      </c>
      <c r="C59" s="6">
        <f>(C57+C58)/C56</f>
        <v>0.86042065009560231</v>
      </c>
      <c r="D59" s="6">
        <f>(D57+D58)/D56</f>
        <v>0.82819383259911894</v>
      </c>
      <c r="E59" s="6">
        <f t="shared" si="5"/>
        <v>-3.7454723445912899E-2</v>
      </c>
    </row>
    <row r="60" spans="2:5" ht="20.100000000000001" customHeight="1" thickBot="1" x14ac:dyDescent="0.25">
      <c r="B60" s="4" t="s">
        <v>39</v>
      </c>
      <c r="C60" s="6">
        <v>0.838006230529595</v>
      </c>
      <c r="D60" s="6">
        <v>0.81543624161073824</v>
      </c>
      <c r="E60" s="6">
        <f t="shared" si="5"/>
        <v>-2.6932960754472185E-2</v>
      </c>
    </row>
    <row r="61" spans="2:5" ht="20.100000000000001" customHeight="1" thickBot="1" x14ac:dyDescent="0.25">
      <c r="B61" s="4" t="s">
        <v>40</v>
      </c>
      <c r="C61" s="6">
        <v>0.89603960396039606</v>
      </c>
      <c r="D61" s="6">
        <v>0.85256410256410253</v>
      </c>
      <c r="E61" s="6">
        <f t="shared" si="5"/>
        <v>-4.8519620342824817E-2</v>
      </c>
    </row>
    <row r="62" spans="2:5" ht="15" thickBot="1" x14ac:dyDescent="0.25">
      <c r="E62" s="6"/>
    </row>
    <row r="67" spans="2:10" ht="42.75" customHeight="1" thickBot="1" x14ac:dyDescent="0.25">
      <c r="C67" s="8" t="s">
        <v>101</v>
      </c>
      <c r="D67" s="8" t="s">
        <v>102</v>
      </c>
      <c r="E67" s="8" t="s">
        <v>99</v>
      </c>
    </row>
    <row r="68" spans="2:10" ht="20.100000000000001" customHeight="1" thickBot="1" x14ac:dyDescent="0.25">
      <c r="B68" s="4" t="s">
        <v>44</v>
      </c>
      <c r="C68" s="5">
        <v>6972</v>
      </c>
      <c r="D68" s="5">
        <v>7006</v>
      </c>
      <c r="E68" s="6">
        <f>IF(C68&gt;0,(D68-C68)/C68,"-")</f>
        <v>4.8766494549627084E-3</v>
      </c>
    </row>
    <row r="69" spans="2:10" ht="20.100000000000001" customHeight="1" thickBot="1" x14ac:dyDescent="0.25">
      <c r="B69" s="4" t="s">
        <v>45</v>
      </c>
      <c r="C69" s="5">
        <v>2406</v>
      </c>
      <c r="D69" s="5">
        <v>2355</v>
      </c>
      <c r="E69" s="6">
        <f t="shared" ref="E69:E75" si="6">IF(C69&gt;0,(D69-C69)/C69,"-")</f>
        <v>-2.119700748129676E-2</v>
      </c>
    </row>
    <row r="70" spans="2:10" ht="20.100000000000001" customHeight="1" thickBot="1" x14ac:dyDescent="0.25">
      <c r="B70" s="4" t="s">
        <v>43</v>
      </c>
      <c r="C70" s="5">
        <v>24</v>
      </c>
      <c r="D70" s="5">
        <v>26</v>
      </c>
      <c r="E70" s="6">
        <f t="shared" si="6"/>
        <v>8.3333333333333329E-2</v>
      </c>
    </row>
    <row r="71" spans="2:10" ht="20.100000000000001" customHeight="1" thickBot="1" x14ac:dyDescent="0.25">
      <c r="B71" s="4" t="s">
        <v>46</v>
      </c>
      <c r="C71" s="5">
        <v>2800</v>
      </c>
      <c r="D71" s="5">
        <v>2756</v>
      </c>
      <c r="E71" s="6">
        <f t="shared" si="6"/>
        <v>-1.5714285714285715E-2</v>
      </c>
    </row>
    <row r="72" spans="2:10" ht="20.100000000000001" customHeight="1" thickBot="1" x14ac:dyDescent="0.25">
      <c r="B72" s="4" t="s">
        <v>47</v>
      </c>
      <c r="C72" s="5">
        <v>1577</v>
      </c>
      <c r="D72" s="5">
        <v>1684</v>
      </c>
      <c r="E72" s="6">
        <f t="shared" si="6"/>
        <v>6.7850348763474955E-2</v>
      </c>
    </row>
    <row r="73" spans="2:10" ht="20.100000000000001" customHeight="1" thickBot="1" x14ac:dyDescent="0.25">
      <c r="B73" s="4" t="s">
        <v>48</v>
      </c>
      <c r="C73" s="5">
        <v>157</v>
      </c>
      <c r="D73" s="5">
        <v>174</v>
      </c>
      <c r="E73" s="6">
        <f t="shared" si="6"/>
        <v>0.10828025477707007</v>
      </c>
    </row>
    <row r="74" spans="2:10" ht="20.100000000000001" customHeight="1" thickBot="1" x14ac:dyDescent="0.25">
      <c r="B74" s="4" t="s">
        <v>49</v>
      </c>
      <c r="C74" s="5">
        <v>0</v>
      </c>
      <c r="D74" s="5">
        <v>0</v>
      </c>
      <c r="E74" s="6" t="str">
        <f t="shared" si="6"/>
        <v>-</v>
      </c>
    </row>
    <row r="75" spans="2:10" ht="20.100000000000001" customHeight="1" thickBot="1" x14ac:dyDescent="0.25">
      <c r="B75" s="4" t="s">
        <v>50</v>
      </c>
      <c r="C75" s="5">
        <v>8</v>
      </c>
      <c r="D75" s="5">
        <v>11</v>
      </c>
      <c r="E75" s="6">
        <f t="shared" si="6"/>
        <v>0.375</v>
      </c>
    </row>
    <row r="76" spans="2:10" x14ac:dyDescent="0.2">
      <c r="B76" s="9"/>
      <c r="C76" s="9"/>
      <c r="D76" s="9"/>
      <c r="E76" s="9"/>
      <c r="F76" s="9"/>
      <c r="G76" s="9"/>
      <c r="H76" s="9"/>
      <c r="I76" s="9"/>
      <c r="J76" s="9"/>
    </row>
    <row r="77" spans="2:10" x14ac:dyDescent="0.2">
      <c r="B77" s="9"/>
      <c r="C77" s="9"/>
      <c r="D77" s="9"/>
      <c r="E77" s="9"/>
      <c r="F77" s="9"/>
      <c r="G77" s="9"/>
      <c r="H77" s="9"/>
      <c r="I77" s="9"/>
      <c r="J77" s="9"/>
    </row>
    <row r="87" spans="2:5" ht="42.75" customHeight="1" thickBot="1" x14ac:dyDescent="0.25">
      <c r="C87" s="8" t="s">
        <v>101</v>
      </c>
      <c r="D87" s="8" t="s">
        <v>102</v>
      </c>
      <c r="E87" s="8" t="s">
        <v>99</v>
      </c>
    </row>
    <row r="88" spans="2:5" ht="29.25" thickBot="1" x14ac:dyDescent="0.25">
      <c r="B88" s="4" t="s">
        <v>51</v>
      </c>
      <c r="C88" s="5">
        <v>340</v>
      </c>
      <c r="D88" s="5">
        <v>300</v>
      </c>
      <c r="E88" s="6">
        <f>IF(C88&gt;0,(D88-C88)/C88,"-")</f>
        <v>-0.11764705882352941</v>
      </c>
    </row>
    <row r="89" spans="2:5" ht="29.25" thickBot="1" x14ac:dyDescent="0.25">
      <c r="B89" s="4" t="s">
        <v>52</v>
      </c>
      <c r="C89" s="5">
        <v>275</v>
      </c>
      <c r="D89" s="5">
        <v>331</v>
      </c>
      <c r="E89" s="6">
        <f t="shared" ref="E89:E91" si="7">IF(C89&gt;0,(D89-C89)/C89,"-")</f>
        <v>0.20363636363636364</v>
      </c>
    </row>
    <row r="90" spans="2:5" ht="29.25" customHeight="1" thickBot="1" x14ac:dyDescent="0.25">
      <c r="B90" s="4" t="s">
        <v>53</v>
      </c>
      <c r="C90" s="5">
        <v>694</v>
      </c>
      <c r="D90" s="5">
        <v>728</v>
      </c>
      <c r="E90" s="6">
        <f t="shared" si="7"/>
        <v>4.8991354466858789E-2</v>
      </c>
    </row>
    <row r="91" spans="2:5" ht="29.25" customHeight="1" thickBot="1" x14ac:dyDescent="0.25">
      <c r="B91" s="4" t="s">
        <v>54</v>
      </c>
      <c r="C91" s="6">
        <f>(C88+C89)/(C88+C89+C90)</f>
        <v>0.46982429335370512</v>
      </c>
      <c r="D91" s="6">
        <f>(D88+D89)/(D88+D89+D90)</f>
        <v>0.46431199411331864</v>
      </c>
      <c r="E91" s="6">
        <f t="shared" si="7"/>
        <v>-1.1732682448237254E-2</v>
      </c>
    </row>
    <row r="97" spans="2:5" ht="42.75" customHeight="1" thickBot="1" x14ac:dyDescent="0.25">
      <c r="C97" s="8" t="s">
        <v>101</v>
      </c>
      <c r="D97" s="8" t="s">
        <v>102</v>
      </c>
      <c r="E97" s="8" t="s">
        <v>99</v>
      </c>
    </row>
    <row r="98" spans="2:5" ht="20.100000000000001" customHeight="1" thickBot="1" x14ac:dyDescent="0.25">
      <c r="B98" s="4" t="s">
        <v>38</v>
      </c>
      <c r="C98" s="5">
        <v>1331</v>
      </c>
      <c r="D98" s="5">
        <v>1373</v>
      </c>
      <c r="E98" s="6">
        <f>IF(C98&gt;0,(D98-C98)/C98,"-")</f>
        <v>3.1555221637866268E-2</v>
      </c>
    </row>
    <row r="99" spans="2:5" ht="20.100000000000001" customHeight="1" thickBot="1" x14ac:dyDescent="0.25">
      <c r="B99" s="4" t="s">
        <v>41</v>
      </c>
      <c r="C99" s="5">
        <v>382</v>
      </c>
      <c r="D99" s="5">
        <v>417</v>
      </c>
      <c r="E99" s="6">
        <f t="shared" ref="E99:E103" si="8">IF(C99&gt;0,(D99-C99)/C99,"-")</f>
        <v>9.1623036649214659E-2</v>
      </c>
    </row>
    <row r="100" spans="2:5" ht="20.100000000000001" customHeight="1" thickBot="1" x14ac:dyDescent="0.25">
      <c r="B100" s="4" t="s">
        <v>42</v>
      </c>
      <c r="C100" s="5">
        <v>238</v>
      </c>
      <c r="D100" s="5">
        <v>219</v>
      </c>
      <c r="E100" s="6">
        <f t="shared" si="8"/>
        <v>-7.9831932773109238E-2</v>
      </c>
    </row>
    <row r="101" spans="2:5" ht="20.100000000000001" customHeight="1" thickBot="1" x14ac:dyDescent="0.25">
      <c r="B101" s="4" t="s">
        <v>98</v>
      </c>
      <c r="C101" s="6">
        <f>(C99+C100)/C98</f>
        <v>0.46581517655897819</v>
      </c>
      <c r="D101" s="6">
        <f>(D99+D100)/D98</f>
        <v>0.4632192279679534</v>
      </c>
      <c r="E101" s="6">
        <f t="shared" si="8"/>
        <v>-5.5729154429903357E-3</v>
      </c>
    </row>
    <row r="102" spans="2:5" ht="20.100000000000001" customHeight="1" thickBot="1" x14ac:dyDescent="0.25">
      <c r="B102" s="4" t="s">
        <v>39</v>
      </c>
      <c r="C102" s="6">
        <v>0.45639187574671447</v>
      </c>
      <c r="D102" s="6">
        <v>0.4837587006960557</v>
      </c>
      <c r="E102" s="6">
        <f t="shared" si="8"/>
        <v>5.9963435818320962E-2</v>
      </c>
    </row>
    <row r="103" spans="2:5" ht="20.100000000000001" customHeight="1" thickBot="1" x14ac:dyDescent="0.25">
      <c r="B103" s="4" t="s">
        <v>40</v>
      </c>
      <c r="C103" s="6">
        <v>0.48178137651821862</v>
      </c>
      <c r="D103" s="6">
        <v>0.42857142857142855</v>
      </c>
      <c r="E103" s="6">
        <f t="shared" si="8"/>
        <v>-0.11044417767106847</v>
      </c>
    </row>
    <row r="109" spans="2:5" ht="42.75" customHeight="1" thickBot="1" x14ac:dyDescent="0.25">
      <c r="C109" s="8" t="s">
        <v>101</v>
      </c>
      <c r="D109" s="8" t="s">
        <v>102</v>
      </c>
      <c r="E109" s="8" t="s">
        <v>99</v>
      </c>
    </row>
    <row r="110" spans="2:5" ht="15" thickBot="1" x14ac:dyDescent="0.25">
      <c r="B110" s="4" t="s">
        <v>55</v>
      </c>
      <c r="C110" s="5">
        <v>1376</v>
      </c>
      <c r="D110" s="5">
        <v>1319</v>
      </c>
      <c r="E110" s="6">
        <f>IF(C110&gt;0,(D110-C110)/C110,"-")</f>
        <v>-4.142441860465116E-2</v>
      </c>
    </row>
    <row r="111" spans="2:5" ht="15" thickBot="1" x14ac:dyDescent="0.25">
      <c r="B111" s="4" t="s">
        <v>56</v>
      </c>
      <c r="C111" s="5">
        <v>597</v>
      </c>
      <c r="D111" s="5">
        <v>602</v>
      </c>
      <c r="E111" s="6">
        <f t="shared" ref="E111:E112" si="9">IF(C111&gt;0,(D111-C111)/C111,"-")</f>
        <v>8.3752093802345051E-3</v>
      </c>
    </row>
    <row r="112" spans="2:5" ht="15" thickBot="1" x14ac:dyDescent="0.25">
      <c r="B112" s="4" t="s">
        <v>57</v>
      </c>
      <c r="C112" s="5">
        <v>779</v>
      </c>
      <c r="D112" s="5">
        <v>717</v>
      </c>
      <c r="E112" s="6">
        <f t="shared" si="9"/>
        <v>-7.9589216944801033E-2</v>
      </c>
    </row>
    <row r="113" spans="2:14" x14ac:dyDescent="0.2">
      <c r="B113" s="9"/>
      <c r="C113" s="9"/>
      <c r="D113" s="9"/>
      <c r="E113" s="9"/>
      <c r="F113" s="9"/>
      <c r="G113" s="9"/>
      <c r="H113" s="9"/>
      <c r="I113" s="9"/>
      <c r="J113" s="9"/>
    </row>
    <row r="114" spans="2:14" x14ac:dyDescent="0.2">
      <c r="B114" s="9"/>
      <c r="C114" s="9"/>
      <c r="D114" s="9"/>
      <c r="E114" s="9"/>
      <c r="F114" s="9"/>
      <c r="G114" s="9"/>
      <c r="H114" s="9"/>
      <c r="I114" s="9"/>
      <c r="J114" s="9"/>
    </row>
    <row r="124" spans="2:14" ht="26.25" customHeight="1" thickBot="1" x14ac:dyDescent="0.25">
      <c r="C124" s="26" t="s">
        <v>101</v>
      </c>
      <c r="D124" s="27"/>
      <c r="E124" s="27"/>
      <c r="F124" s="28"/>
      <c r="G124" s="26" t="s">
        <v>102</v>
      </c>
      <c r="H124" s="27"/>
      <c r="I124" s="27"/>
      <c r="J124" s="28"/>
      <c r="K124" s="29" t="s">
        <v>58</v>
      </c>
      <c r="L124" s="30"/>
      <c r="M124" s="30"/>
      <c r="N124" s="30"/>
    </row>
    <row r="125" spans="2:14" ht="29.25" customHeight="1" thickBot="1" x14ac:dyDescent="0.25">
      <c r="C125" s="11" t="s">
        <v>59</v>
      </c>
      <c r="D125" s="12" t="s">
        <v>60</v>
      </c>
      <c r="E125" s="12" t="s">
        <v>61</v>
      </c>
      <c r="F125" s="12" t="s">
        <v>62</v>
      </c>
      <c r="G125" s="11" t="s">
        <v>59</v>
      </c>
      <c r="H125" s="12" t="s">
        <v>60</v>
      </c>
      <c r="I125" s="12" t="s">
        <v>61</v>
      </c>
      <c r="J125" s="12" t="s">
        <v>62</v>
      </c>
      <c r="K125" s="11" t="s">
        <v>59</v>
      </c>
      <c r="L125" s="12" t="s">
        <v>60</v>
      </c>
      <c r="M125" s="12" t="s">
        <v>61</v>
      </c>
      <c r="N125" s="12" t="s">
        <v>62</v>
      </c>
    </row>
    <row r="126" spans="2:14" ht="15" thickBot="1" x14ac:dyDescent="0.25">
      <c r="B126" s="4" t="s">
        <v>63</v>
      </c>
      <c r="C126" s="10">
        <v>11</v>
      </c>
      <c r="D126" s="10">
        <v>1</v>
      </c>
      <c r="E126" s="10">
        <v>2</v>
      </c>
      <c r="F126" s="10">
        <v>14</v>
      </c>
      <c r="G126" s="10">
        <v>11</v>
      </c>
      <c r="H126" s="10">
        <v>1</v>
      </c>
      <c r="I126" s="10">
        <v>5</v>
      </c>
      <c r="J126" s="10">
        <v>17</v>
      </c>
      <c r="K126" s="6">
        <f>IF(C126=0,"-",(G126-C126)/C126)</f>
        <v>0</v>
      </c>
      <c r="L126" s="6">
        <f t="shared" ref="L126:N131" si="10">IF(D126=0,"-",(H126-D126)/D126)</f>
        <v>0</v>
      </c>
      <c r="M126" s="6">
        <f t="shared" si="10"/>
        <v>1.5</v>
      </c>
      <c r="N126" s="6">
        <f t="shared" si="10"/>
        <v>0.21428571428571427</v>
      </c>
    </row>
    <row r="127" spans="2:14" ht="15" thickBot="1" x14ac:dyDescent="0.25">
      <c r="B127" s="4" t="s">
        <v>64</v>
      </c>
      <c r="C127" s="10">
        <v>4</v>
      </c>
      <c r="D127" s="10">
        <v>0</v>
      </c>
      <c r="E127" s="10">
        <v>0</v>
      </c>
      <c r="F127" s="10">
        <v>4</v>
      </c>
      <c r="G127" s="10">
        <v>1</v>
      </c>
      <c r="H127" s="10">
        <v>0</v>
      </c>
      <c r="I127" s="10">
        <v>0</v>
      </c>
      <c r="J127" s="10">
        <v>1</v>
      </c>
      <c r="K127" s="6">
        <f t="shared" ref="K127:K131" si="11">IF(C127=0,"-",(G127-C127)/C127)</f>
        <v>-0.75</v>
      </c>
      <c r="L127" s="6" t="str">
        <f t="shared" si="10"/>
        <v>-</v>
      </c>
      <c r="M127" s="6" t="str">
        <f t="shared" si="10"/>
        <v>-</v>
      </c>
      <c r="N127" s="6">
        <f t="shared" si="10"/>
        <v>-0.75</v>
      </c>
    </row>
    <row r="128" spans="2:14" ht="15" thickBot="1" x14ac:dyDescent="0.25">
      <c r="B128" s="4" t="s">
        <v>65</v>
      </c>
      <c r="C128" s="10">
        <v>0</v>
      </c>
      <c r="D128" s="10">
        <v>0</v>
      </c>
      <c r="E128" s="10">
        <v>0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6" t="str">
        <f t="shared" si="11"/>
        <v>-</v>
      </c>
      <c r="L128" s="6" t="str">
        <f t="shared" si="10"/>
        <v>-</v>
      </c>
      <c r="M128" s="6" t="str">
        <f t="shared" si="10"/>
        <v>-</v>
      </c>
      <c r="N128" s="6" t="str">
        <f t="shared" si="10"/>
        <v>-</v>
      </c>
    </row>
    <row r="129" spans="2:14" ht="15" thickBot="1" x14ac:dyDescent="0.25">
      <c r="B129" s="7" t="s">
        <v>66</v>
      </c>
      <c r="C129" s="10">
        <v>0</v>
      </c>
      <c r="D129" s="10">
        <v>0</v>
      </c>
      <c r="E129" s="10">
        <v>0</v>
      </c>
      <c r="F129" s="10">
        <v>0</v>
      </c>
      <c r="G129" s="10">
        <v>1</v>
      </c>
      <c r="H129" s="10">
        <v>0</v>
      </c>
      <c r="I129" s="10">
        <v>0</v>
      </c>
      <c r="J129" s="10">
        <v>1</v>
      </c>
      <c r="K129" s="6" t="str">
        <f t="shared" si="11"/>
        <v>-</v>
      </c>
      <c r="L129" s="6" t="str">
        <f t="shared" si="10"/>
        <v>-</v>
      </c>
      <c r="M129" s="6" t="str">
        <f t="shared" si="10"/>
        <v>-</v>
      </c>
      <c r="N129" s="6" t="str">
        <f t="shared" si="10"/>
        <v>-</v>
      </c>
    </row>
    <row r="130" spans="2:14" ht="15" thickBot="1" x14ac:dyDescent="0.25">
      <c r="B130" s="4" t="s">
        <v>67</v>
      </c>
      <c r="C130" s="10">
        <v>3</v>
      </c>
      <c r="D130" s="10">
        <v>0</v>
      </c>
      <c r="E130" s="10">
        <v>0</v>
      </c>
      <c r="F130" s="10">
        <v>3</v>
      </c>
      <c r="G130" s="10">
        <v>3</v>
      </c>
      <c r="H130" s="10">
        <v>0</v>
      </c>
      <c r="I130" s="10">
        <v>0</v>
      </c>
      <c r="J130" s="10">
        <v>3</v>
      </c>
      <c r="K130" s="6">
        <f t="shared" si="11"/>
        <v>0</v>
      </c>
      <c r="L130" s="6" t="str">
        <f t="shared" si="10"/>
        <v>-</v>
      </c>
      <c r="M130" s="6" t="str">
        <f t="shared" si="10"/>
        <v>-</v>
      </c>
      <c r="N130" s="6">
        <f t="shared" si="10"/>
        <v>0</v>
      </c>
    </row>
    <row r="131" spans="2:14" ht="15" thickBot="1" x14ac:dyDescent="0.25">
      <c r="B131" s="4" t="s">
        <v>68</v>
      </c>
      <c r="C131" s="10">
        <v>18</v>
      </c>
      <c r="D131" s="10">
        <v>1</v>
      </c>
      <c r="E131" s="10">
        <v>2</v>
      </c>
      <c r="F131" s="10">
        <v>21</v>
      </c>
      <c r="G131" s="10">
        <v>16</v>
      </c>
      <c r="H131" s="10">
        <v>1</v>
      </c>
      <c r="I131" s="10">
        <v>5</v>
      </c>
      <c r="J131" s="10">
        <v>22</v>
      </c>
      <c r="K131" s="6">
        <f t="shared" si="11"/>
        <v>-0.1111111111111111</v>
      </c>
      <c r="L131" s="6">
        <f t="shared" si="10"/>
        <v>0</v>
      </c>
      <c r="M131" s="6">
        <f t="shared" si="10"/>
        <v>1.5</v>
      </c>
      <c r="N131" s="6">
        <f t="shared" si="10"/>
        <v>4.7619047619047616E-2</v>
      </c>
    </row>
    <row r="132" spans="2:14" ht="15" thickBot="1" x14ac:dyDescent="0.25">
      <c r="B132" s="4" t="s">
        <v>36</v>
      </c>
      <c r="C132" s="6">
        <f>IF(C126=0,"-",C126/(C126+C127))</f>
        <v>0.73333333333333328</v>
      </c>
      <c r="D132" s="6">
        <f>IF(D126=0,"-",D126/(D126+D127))</f>
        <v>1</v>
      </c>
      <c r="E132" s="6">
        <f t="shared" ref="E132:J132" si="12">IF(E126=0,"-",E126/(E126+E127))</f>
        <v>1</v>
      </c>
      <c r="F132" s="6">
        <f t="shared" si="12"/>
        <v>0.77777777777777779</v>
      </c>
      <c r="G132" s="6">
        <f t="shared" si="12"/>
        <v>0.91666666666666663</v>
      </c>
      <c r="H132" s="6">
        <f t="shared" si="12"/>
        <v>1</v>
      </c>
      <c r="I132" s="6">
        <f t="shared" si="12"/>
        <v>1</v>
      </c>
      <c r="J132" s="6">
        <f t="shared" si="12"/>
        <v>0.94444444444444442</v>
      </c>
      <c r="K132" s="6">
        <f>IF(OR(C132="-",G132="-"),"-",(G132-C132)/C132)</f>
        <v>0.25000000000000006</v>
      </c>
      <c r="L132" s="6">
        <f t="shared" ref="L132:N133" si="13">IF(OR(D132="-",H132="-"),"-",(H132-D132)/D132)</f>
        <v>0</v>
      </c>
      <c r="M132" s="6">
        <f t="shared" si="13"/>
        <v>0</v>
      </c>
      <c r="N132" s="6">
        <f t="shared" si="13"/>
        <v>0.21428571428571425</v>
      </c>
    </row>
    <row r="133" spans="2:14" ht="15" thickBot="1" x14ac:dyDescent="0.25">
      <c r="B133" s="4" t="s">
        <v>37</v>
      </c>
      <c r="C133" s="6" t="str">
        <f>IF(C129=0,"-",C129/(C128+C129))</f>
        <v>-</v>
      </c>
      <c r="D133" s="6" t="str">
        <f t="shared" ref="D133:J133" si="14">IF(D129=0,"-",D129/(D128+D129))</f>
        <v>-</v>
      </c>
      <c r="E133" s="6" t="str">
        <f t="shared" si="14"/>
        <v>-</v>
      </c>
      <c r="F133" s="6" t="str">
        <f t="shared" si="14"/>
        <v>-</v>
      </c>
      <c r="G133" s="6">
        <f t="shared" si="14"/>
        <v>1</v>
      </c>
      <c r="H133" s="6" t="str">
        <f t="shared" si="14"/>
        <v>-</v>
      </c>
      <c r="I133" s="6" t="str">
        <f t="shared" si="14"/>
        <v>-</v>
      </c>
      <c r="J133" s="6">
        <f t="shared" si="14"/>
        <v>1</v>
      </c>
      <c r="K133" s="6" t="str">
        <f>IF(OR(C133="-",G133="-"),"-",(G133-C133)/C133)</f>
        <v>-</v>
      </c>
      <c r="L133" s="6" t="str">
        <f t="shared" si="13"/>
        <v>-</v>
      </c>
      <c r="M133" s="6" t="str">
        <f t="shared" si="13"/>
        <v>-</v>
      </c>
      <c r="N133" s="6" t="str">
        <f t="shared" si="13"/>
        <v>-</v>
      </c>
    </row>
    <row r="134" spans="2:14" x14ac:dyDescent="0.2">
      <c r="C134" s="13"/>
    </row>
    <row r="135" spans="2:14" x14ac:dyDescent="0.2">
      <c r="C135" s="13"/>
      <c r="M135" s="14"/>
    </row>
    <row r="136" spans="2:14" x14ac:dyDescent="0.2">
      <c r="C136" s="13"/>
    </row>
    <row r="139" spans="2:14" ht="29.25" customHeight="1" thickBot="1" x14ac:dyDescent="0.25">
      <c r="C139" s="26" t="s">
        <v>101</v>
      </c>
      <c r="D139" s="27"/>
      <c r="E139" s="27"/>
      <c r="F139" s="28"/>
      <c r="G139" s="26" t="s">
        <v>102</v>
      </c>
      <c r="H139" s="27"/>
      <c r="I139" s="27"/>
      <c r="J139" s="28"/>
      <c r="K139" s="29" t="s">
        <v>58</v>
      </c>
      <c r="L139" s="30"/>
      <c r="M139" s="30"/>
      <c r="N139" s="30"/>
    </row>
    <row r="140" spans="2:14" ht="57.75" customHeight="1" thickBot="1" x14ac:dyDescent="0.25">
      <c r="C140" s="12" t="s">
        <v>60</v>
      </c>
      <c r="D140" s="12" t="s">
        <v>70</v>
      </c>
      <c r="E140" s="12" t="s">
        <v>69</v>
      </c>
      <c r="F140" s="12" t="s">
        <v>62</v>
      </c>
      <c r="G140" s="12" t="s">
        <v>60</v>
      </c>
      <c r="H140" s="12" t="s">
        <v>70</v>
      </c>
      <c r="I140" s="12" t="s">
        <v>69</v>
      </c>
      <c r="J140" s="12" t="s">
        <v>62</v>
      </c>
      <c r="K140" s="12" t="s">
        <v>60</v>
      </c>
      <c r="L140" s="12" t="s">
        <v>70</v>
      </c>
      <c r="M140" s="12" t="s">
        <v>69</v>
      </c>
      <c r="N140" s="12" t="s">
        <v>62</v>
      </c>
    </row>
    <row r="141" spans="2:14" ht="15" thickBot="1" x14ac:dyDescent="0.25">
      <c r="B141" s="4" t="s">
        <v>71</v>
      </c>
      <c r="C141" s="10">
        <v>43</v>
      </c>
      <c r="D141" s="10">
        <v>0</v>
      </c>
      <c r="E141" s="10">
        <v>0</v>
      </c>
      <c r="F141" s="10">
        <v>43</v>
      </c>
      <c r="G141" s="10">
        <v>49</v>
      </c>
      <c r="H141" s="10">
        <v>0</v>
      </c>
      <c r="I141" s="10">
        <v>1</v>
      </c>
      <c r="J141" s="10">
        <v>50</v>
      </c>
      <c r="K141" s="6">
        <f>IF(C141=0,"-",(G141-C141)/C141)</f>
        <v>0.13953488372093023</v>
      </c>
      <c r="L141" s="6" t="str">
        <f t="shared" ref="L141:N145" si="15">IF(D141=0,"-",(H141-D141)/D141)</f>
        <v>-</v>
      </c>
      <c r="M141" s="6" t="str">
        <f t="shared" si="15"/>
        <v>-</v>
      </c>
      <c r="N141" s="6">
        <f t="shared" si="15"/>
        <v>0.16279069767441862</v>
      </c>
    </row>
    <row r="142" spans="2:14" ht="15" thickBot="1" x14ac:dyDescent="0.25">
      <c r="B142" s="4" t="s">
        <v>72</v>
      </c>
      <c r="C142" s="10">
        <v>33</v>
      </c>
      <c r="D142" s="10">
        <v>0</v>
      </c>
      <c r="E142" s="10">
        <v>2</v>
      </c>
      <c r="F142" s="10">
        <v>35</v>
      </c>
      <c r="G142" s="10">
        <v>25</v>
      </c>
      <c r="H142" s="10">
        <v>0</v>
      </c>
      <c r="I142" s="10">
        <v>0</v>
      </c>
      <c r="J142" s="10">
        <v>25</v>
      </c>
      <c r="K142" s="6">
        <f t="shared" ref="K142:K145" si="16">IF(C142=0,"-",(G142-C142)/C142)</f>
        <v>-0.24242424242424243</v>
      </c>
      <c r="L142" s="6" t="str">
        <f t="shared" si="15"/>
        <v>-</v>
      </c>
      <c r="M142" s="6">
        <f t="shared" si="15"/>
        <v>-1</v>
      </c>
      <c r="N142" s="6">
        <f t="shared" si="15"/>
        <v>-0.2857142857142857</v>
      </c>
    </row>
    <row r="143" spans="2:14" ht="15" thickBot="1" x14ac:dyDescent="0.25">
      <c r="B143" s="4" t="s">
        <v>73</v>
      </c>
      <c r="C143" s="10">
        <v>218</v>
      </c>
      <c r="D143" s="10">
        <v>0</v>
      </c>
      <c r="E143" s="10">
        <v>18</v>
      </c>
      <c r="F143" s="10">
        <v>236</v>
      </c>
      <c r="G143" s="10">
        <v>228</v>
      </c>
      <c r="H143" s="10">
        <v>0</v>
      </c>
      <c r="I143" s="10">
        <v>9</v>
      </c>
      <c r="J143" s="10">
        <v>237</v>
      </c>
      <c r="K143" s="6">
        <f t="shared" si="16"/>
        <v>4.5871559633027525E-2</v>
      </c>
      <c r="L143" s="6" t="str">
        <f t="shared" si="15"/>
        <v>-</v>
      </c>
      <c r="M143" s="6">
        <f t="shared" si="15"/>
        <v>-0.5</v>
      </c>
      <c r="N143" s="6">
        <f t="shared" si="15"/>
        <v>4.2372881355932203E-3</v>
      </c>
    </row>
    <row r="144" spans="2:14" ht="15" thickBot="1" x14ac:dyDescent="0.25">
      <c r="B144" s="4" t="s">
        <v>74</v>
      </c>
      <c r="C144" s="10">
        <v>110</v>
      </c>
      <c r="D144" s="10">
        <v>0</v>
      </c>
      <c r="E144" s="10">
        <v>9</v>
      </c>
      <c r="F144" s="10">
        <v>119</v>
      </c>
      <c r="G144" s="10">
        <v>71</v>
      </c>
      <c r="H144" s="10">
        <v>0</v>
      </c>
      <c r="I144" s="10">
        <v>5</v>
      </c>
      <c r="J144" s="10">
        <v>76</v>
      </c>
      <c r="K144" s="6">
        <f t="shared" si="16"/>
        <v>-0.35454545454545455</v>
      </c>
      <c r="L144" s="6" t="str">
        <f t="shared" si="15"/>
        <v>-</v>
      </c>
      <c r="M144" s="6">
        <f t="shared" si="15"/>
        <v>-0.44444444444444442</v>
      </c>
      <c r="N144" s="6">
        <f t="shared" si="15"/>
        <v>-0.36134453781512604</v>
      </c>
    </row>
    <row r="145" spans="2:14" ht="15" thickBot="1" x14ac:dyDescent="0.25">
      <c r="B145" s="4" t="s">
        <v>75</v>
      </c>
      <c r="C145" s="10">
        <v>0</v>
      </c>
      <c r="D145" s="10">
        <v>0</v>
      </c>
      <c r="E145" s="10">
        <v>1</v>
      </c>
      <c r="F145" s="10">
        <v>1</v>
      </c>
      <c r="G145" s="10">
        <v>7</v>
      </c>
      <c r="H145" s="10">
        <v>0</v>
      </c>
      <c r="I145" s="10">
        <v>4</v>
      </c>
      <c r="J145" s="10">
        <v>11</v>
      </c>
      <c r="K145" s="6" t="str">
        <f t="shared" si="16"/>
        <v>-</v>
      </c>
      <c r="L145" s="6" t="str">
        <f t="shared" si="15"/>
        <v>-</v>
      </c>
      <c r="M145" s="6">
        <f t="shared" si="15"/>
        <v>3</v>
      </c>
      <c r="N145" s="6">
        <f t="shared" si="15"/>
        <v>10</v>
      </c>
    </row>
    <row r="146" spans="2:14" ht="15" thickBot="1" x14ac:dyDescent="0.25">
      <c r="B146" s="7" t="s">
        <v>68</v>
      </c>
      <c r="C146" s="10">
        <v>404</v>
      </c>
      <c r="D146" s="10">
        <v>0</v>
      </c>
      <c r="E146" s="10">
        <v>30</v>
      </c>
      <c r="F146" s="10">
        <v>434</v>
      </c>
      <c r="G146" s="10">
        <v>380</v>
      </c>
      <c r="H146" s="10">
        <v>0</v>
      </c>
      <c r="I146" s="10">
        <v>19</v>
      </c>
      <c r="J146" s="10">
        <v>399</v>
      </c>
      <c r="K146" s="6">
        <f t="shared" ref="K146" si="17">IF(C146=0,"-",(G146-C146)/C146)</f>
        <v>-5.9405940594059403E-2</v>
      </c>
      <c r="L146" s="6" t="str">
        <f t="shared" ref="L146" si="18">IF(D146=0,"-",(H146-D146)/D146)</f>
        <v>-</v>
      </c>
      <c r="M146" s="6">
        <f t="shared" ref="M146" si="19">IF(E146=0,"-",(I146-E146)/E146)</f>
        <v>-0.36666666666666664</v>
      </c>
      <c r="N146" s="6">
        <f t="shared" ref="N146" si="20">IF(F146=0,"-",(J146-F146)/F146)</f>
        <v>-8.0645161290322578E-2</v>
      </c>
    </row>
    <row r="147" spans="2:14" ht="29.25" thickBot="1" x14ac:dyDescent="0.25">
      <c r="B147" s="7" t="s">
        <v>76</v>
      </c>
      <c r="C147" s="6">
        <f t="shared" ref="C147:J148" si="21">IF(C141=0,"-",(C141/(C141+C143)))</f>
        <v>0.16475095785440613</v>
      </c>
      <c r="D147" s="6" t="str">
        <f t="shared" si="21"/>
        <v>-</v>
      </c>
      <c r="E147" s="6" t="str">
        <f t="shared" si="21"/>
        <v>-</v>
      </c>
      <c r="F147" s="6">
        <f t="shared" si="21"/>
        <v>0.15412186379928317</v>
      </c>
      <c r="G147" s="6">
        <f t="shared" si="21"/>
        <v>0.17689530685920576</v>
      </c>
      <c r="H147" s="6" t="str">
        <f t="shared" si="21"/>
        <v>-</v>
      </c>
      <c r="I147" s="6">
        <f t="shared" si="21"/>
        <v>0.1</v>
      </c>
      <c r="J147" s="6">
        <f t="shared" si="21"/>
        <v>0.17421602787456447</v>
      </c>
      <c r="K147" s="6">
        <f>IF(OR(C147="-",G147="-"),"-",(G147-C147)/C147)</f>
        <v>7.371337419192335E-2</v>
      </c>
      <c r="L147" s="6" t="str">
        <f t="shared" ref="L147:N148" si="22">IF(OR(D147="-",H147="-"),"-",(H147-D147)/D147)</f>
        <v>-</v>
      </c>
      <c r="M147" s="6" t="str">
        <f t="shared" si="22"/>
        <v>-</v>
      </c>
      <c r="N147" s="6">
        <f t="shared" si="22"/>
        <v>0.13037841341868567</v>
      </c>
    </row>
    <row r="148" spans="2:14" ht="29.25" thickBot="1" x14ac:dyDescent="0.25">
      <c r="B148" s="7" t="s">
        <v>77</v>
      </c>
      <c r="C148" s="6">
        <f t="shared" si="21"/>
        <v>0.23076923076923078</v>
      </c>
      <c r="D148" s="6" t="str">
        <f t="shared" si="21"/>
        <v>-</v>
      </c>
      <c r="E148" s="6">
        <f t="shared" si="21"/>
        <v>0.18181818181818182</v>
      </c>
      <c r="F148" s="6">
        <f t="shared" si="21"/>
        <v>0.22727272727272727</v>
      </c>
      <c r="G148" s="6">
        <f t="shared" si="21"/>
        <v>0.26041666666666669</v>
      </c>
      <c r="H148" s="6" t="str">
        <f t="shared" si="21"/>
        <v>-</v>
      </c>
      <c r="I148" s="6" t="str">
        <f t="shared" si="21"/>
        <v>-</v>
      </c>
      <c r="J148" s="6">
        <f t="shared" si="21"/>
        <v>0.24752475247524752</v>
      </c>
      <c r="K148" s="6">
        <f>IF(OR(C148="-",G148="-"),"-",(G148-C148)/C148)</f>
        <v>0.12847222222222224</v>
      </c>
      <c r="L148" s="6" t="str">
        <f t="shared" si="22"/>
        <v>-</v>
      </c>
      <c r="M148" s="6" t="str">
        <f t="shared" si="22"/>
        <v>-</v>
      </c>
      <c r="N148" s="6">
        <f t="shared" si="22"/>
        <v>8.9108910891089133E-2</v>
      </c>
    </row>
    <row r="149" spans="2:14" ht="14.25" x14ac:dyDescent="0.2">
      <c r="B149" s="7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</row>
    <row r="152" spans="2:14" ht="14.25" x14ac:dyDescent="0.2">
      <c r="B152" s="7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</row>
    <row r="153" spans="2:14" ht="14.25" x14ac:dyDescent="0.2">
      <c r="B153" s="7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</row>
    <row r="154" spans="2:14" ht="29.25" customHeight="1" thickBot="1" x14ac:dyDescent="0.25">
      <c r="B154" s="7"/>
      <c r="C154" s="8" t="s">
        <v>101</v>
      </c>
      <c r="D154" s="8" t="s">
        <v>102</v>
      </c>
      <c r="E154" s="8" t="s">
        <v>99</v>
      </c>
    </row>
    <row r="155" spans="2:14" ht="15" thickBot="1" x14ac:dyDescent="0.25">
      <c r="B155" s="4" t="s">
        <v>94</v>
      </c>
      <c r="C155" s="19">
        <v>332</v>
      </c>
      <c r="D155" s="19">
        <v>309</v>
      </c>
      <c r="E155" s="18">
        <f>IF(C155=0,"-",(D155-C155)/C155)</f>
        <v>-6.9277108433734941E-2</v>
      </c>
      <c r="F155" s="18"/>
      <c r="G155" s="18"/>
      <c r="H155" s="18"/>
      <c r="I155" s="18"/>
      <c r="J155" s="18"/>
      <c r="K155" s="18"/>
      <c r="L155" s="18"/>
      <c r="M155" s="18"/>
      <c r="N155" s="18"/>
    </row>
    <row r="156" spans="2:14" ht="15" thickBot="1" x14ac:dyDescent="0.25">
      <c r="B156" s="4" t="s">
        <v>95</v>
      </c>
      <c r="C156" s="19">
        <v>66</v>
      </c>
      <c r="D156" s="19">
        <v>62</v>
      </c>
      <c r="E156" s="18">
        <f t="shared" ref="E156:E157" si="23">IF(C156=0,"-",(D156-C156)/C156)</f>
        <v>-6.0606060606060608E-2</v>
      </c>
      <c r="F156" s="18"/>
      <c r="G156" s="18"/>
      <c r="H156" s="18"/>
      <c r="I156" s="18"/>
      <c r="J156" s="18"/>
      <c r="K156" s="18"/>
      <c r="L156" s="18"/>
      <c r="M156" s="18"/>
      <c r="N156" s="18"/>
    </row>
    <row r="157" spans="2:14" ht="15" thickBot="1" x14ac:dyDescent="0.25">
      <c r="B157" s="4" t="s">
        <v>96</v>
      </c>
      <c r="C157" s="19">
        <v>6</v>
      </c>
      <c r="D157" s="19">
        <v>4</v>
      </c>
      <c r="E157" s="18">
        <f t="shared" si="23"/>
        <v>-0.33333333333333331</v>
      </c>
      <c r="F157" s="18"/>
      <c r="G157" s="18"/>
      <c r="H157" s="18"/>
      <c r="I157" s="18"/>
      <c r="J157" s="18"/>
      <c r="K157" s="18"/>
      <c r="L157" s="18"/>
      <c r="M157" s="18"/>
      <c r="N157" s="18"/>
    </row>
    <row r="158" spans="2:14" ht="15" thickBot="1" x14ac:dyDescent="0.25">
      <c r="B158" s="4" t="s">
        <v>97</v>
      </c>
      <c r="C158" s="18">
        <f>IF(C155=0,"-",C155/(C155+C156+C157))</f>
        <v>0.82178217821782173</v>
      </c>
      <c r="D158" s="18">
        <f>IF(D155=0,"-",D155/(D155+D156+D157))</f>
        <v>0.82399999999999995</v>
      </c>
      <c r="E158" s="18">
        <f>IF(OR(C158="-",D158="-"),"-",(D158-C158)/C158)</f>
        <v>2.698795180722894E-3</v>
      </c>
      <c r="F158" s="18"/>
      <c r="G158" s="18"/>
      <c r="H158" s="18"/>
      <c r="I158" s="18"/>
      <c r="J158" s="18"/>
      <c r="K158" s="18"/>
      <c r="L158" s="18"/>
      <c r="M158" s="18"/>
      <c r="N158" s="18"/>
    </row>
    <row r="159" spans="2:14" ht="14.25" x14ac:dyDescent="0.2">
      <c r="B159" s="7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</row>
    <row r="160" spans="2:14" ht="14.25" x14ac:dyDescent="0.2">
      <c r="B160" s="7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</row>
    <row r="161" spans="2:14" ht="14.25" x14ac:dyDescent="0.2">
      <c r="B161" s="7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</row>
    <row r="163" spans="2:14" ht="42.75" customHeight="1" thickBot="1" x14ac:dyDescent="0.25">
      <c r="C163" s="8" t="s">
        <v>101</v>
      </c>
      <c r="D163" s="8" t="s">
        <v>102</v>
      </c>
      <c r="E163" s="8" t="s">
        <v>99</v>
      </c>
    </row>
    <row r="164" spans="2:14" ht="20.100000000000001" customHeight="1" thickBot="1" x14ac:dyDescent="0.25">
      <c r="B164" s="4" t="s">
        <v>38</v>
      </c>
      <c r="C164" s="5">
        <v>18</v>
      </c>
      <c r="D164" s="5">
        <v>18</v>
      </c>
      <c r="E164" s="6">
        <f>IF(C164=0,"-",(D164-C164)/C164)</f>
        <v>0</v>
      </c>
    </row>
    <row r="165" spans="2:14" ht="20.100000000000001" customHeight="1" thickBot="1" x14ac:dyDescent="0.25">
      <c r="B165" s="4" t="s">
        <v>41</v>
      </c>
      <c r="C165" s="5">
        <v>5</v>
      </c>
      <c r="D165" s="5">
        <v>9</v>
      </c>
      <c r="E165" s="6">
        <f t="shared" ref="E165:E166" si="24">IF(C165=0,"-",(D165-C165)/C165)</f>
        <v>0.8</v>
      </c>
    </row>
    <row r="166" spans="2:14" ht="20.100000000000001" customHeight="1" thickBot="1" x14ac:dyDescent="0.25">
      <c r="B166" s="4" t="s">
        <v>42</v>
      </c>
      <c r="C166" s="5">
        <v>9</v>
      </c>
      <c r="D166" s="5">
        <v>8</v>
      </c>
      <c r="E166" s="6">
        <f t="shared" si="24"/>
        <v>-0.1111111111111111</v>
      </c>
    </row>
    <row r="167" spans="2:14" ht="20.100000000000001" customHeight="1" thickBot="1" x14ac:dyDescent="0.25">
      <c r="B167" s="4" t="s">
        <v>98</v>
      </c>
      <c r="C167" s="6">
        <f>IF(C164=0,"-",(C165+C166)/C164)</f>
        <v>0.77777777777777779</v>
      </c>
      <c r="D167" s="6">
        <f>IF(D164=0,"-",(D165+D166)/D164)</f>
        <v>0.94444444444444442</v>
      </c>
      <c r="E167" s="6">
        <f t="shared" ref="E167:E169" si="25">IF(OR(C167="-",D167="-"),"-",(D167-C167)/C167)</f>
        <v>0.21428571428571425</v>
      </c>
    </row>
    <row r="168" spans="2:14" ht="20.100000000000001" customHeight="1" thickBot="1" x14ac:dyDescent="0.25">
      <c r="B168" s="4" t="s">
        <v>39</v>
      </c>
      <c r="C168" s="6">
        <v>0.55555555555555558</v>
      </c>
      <c r="D168" s="6">
        <v>0.9</v>
      </c>
      <c r="E168" s="6">
        <f t="shared" si="25"/>
        <v>0.62</v>
      </c>
    </row>
    <row r="169" spans="2:14" ht="20.100000000000001" customHeight="1" thickBot="1" x14ac:dyDescent="0.25">
      <c r="B169" s="4" t="s">
        <v>40</v>
      </c>
      <c r="C169" s="6">
        <v>1</v>
      </c>
      <c r="D169" s="6">
        <v>1</v>
      </c>
      <c r="E169" s="6">
        <f t="shared" si="25"/>
        <v>0</v>
      </c>
    </row>
    <row r="170" spans="2:14" ht="20.100000000000001" customHeight="1" x14ac:dyDescent="0.2">
      <c r="B170" s="7"/>
      <c r="C170" s="18"/>
      <c r="D170" s="18"/>
      <c r="E170" s="18"/>
    </row>
    <row r="175" spans="2:14" ht="42.75" customHeight="1" thickBot="1" x14ac:dyDescent="0.25">
      <c r="C175" s="8" t="s">
        <v>101</v>
      </c>
      <c r="D175" s="8" t="s">
        <v>102</v>
      </c>
      <c r="E175" s="8" t="s">
        <v>99</v>
      </c>
    </row>
    <row r="176" spans="2:14" ht="15" thickBot="1" x14ac:dyDescent="0.25">
      <c r="B176" s="15" t="s">
        <v>81</v>
      </c>
      <c r="C176" s="5">
        <v>30</v>
      </c>
      <c r="D176" s="5">
        <v>35</v>
      </c>
      <c r="E176" s="6">
        <f>IF(C176=0,"-",(D176-C176)/C176)</f>
        <v>0.16666666666666666</v>
      </c>
      <c r="H176" s="13"/>
    </row>
    <row r="177" spans="2:10" ht="15" thickBot="1" x14ac:dyDescent="0.25">
      <c r="B177" s="4" t="s">
        <v>43</v>
      </c>
      <c r="C177" s="5">
        <v>23</v>
      </c>
      <c r="D177" s="5">
        <v>25</v>
      </c>
      <c r="E177" s="6">
        <f t="shared" ref="E177:E183" si="26">IF(C177=0,"-",(D177-C177)/C177)</f>
        <v>8.6956521739130432E-2</v>
      </c>
      <c r="H177" s="13"/>
    </row>
    <row r="178" spans="2:10" ht="15" thickBot="1" x14ac:dyDescent="0.25">
      <c r="B178" s="4" t="s">
        <v>47</v>
      </c>
      <c r="C178" s="5">
        <v>2</v>
      </c>
      <c r="D178" s="5">
        <v>7</v>
      </c>
      <c r="E178" s="6">
        <f t="shared" si="26"/>
        <v>2.5</v>
      </c>
      <c r="H178" s="13"/>
    </row>
    <row r="179" spans="2:10" ht="15" thickBot="1" x14ac:dyDescent="0.25">
      <c r="B179" s="4" t="s">
        <v>78</v>
      </c>
      <c r="C179" s="5">
        <v>5</v>
      </c>
      <c r="D179" s="5">
        <v>3</v>
      </c>
      <c r="E179" s="6">
        <f t="shared" si="26"/>
        <v>-0.4</v>
      </c>
      <c r="H179" s="13"/>
    </row>
    <row r="180" spans="2:10" ht="15" thickBot="1" x14ac:dyDescent="0.25">
      <c r="B180" s="15" t="s">
        <v>79</v>
      </c>
      <c r="C180" s="5">
        <v>392</v>
      </c>
      <c r="D180" s="5">
        <v>433</v>
      </c>
      <c r="E180" s="6">
        <f t="shared" si="26"/>
        <v>0.10459183673469388</v>
      </c>
      <c r="H180" s="13"/>
    </row>
    <row r="181" spans="2:10" ht="15" thickBot="1" x14ac:dyDescent="0.25">
      <c r="B181" s="4" t="s">
        <v>47</v>
      </c>
      <c r="C181" s="5">
        <v>365</v>
      </c>
      <c r="D181" s="5">
        <v>414</v>
      </c>
      <c r="E181" s="6">
        <f t="shared" si="26"/>
        <v>0.13424657534246576</v>
      </c>
      <c r="H181" s="13"/>
    </row>
    <row r="182" spans="2:10" ht="15" thickBot="1" x14ac:dyDescent="0.25">
      <c r="B182" s="4" t="s">
        <v>70</v>
      </c>
      <c r="C182" s="5">
        <v>0</v>
      </c>
      <c r="D182" s="5">
        <v>1</v>
      </c>
      <c r="E182" s="6" t="str">
        <f t="shared" si="26"/>
        <v>-</v>
      </c>
      <c r="H182" s="13"/>
    </row>
    <row r="183" spans="2:10" ht="15" thickBot="1" x14ac:dyDescent="0.25">
      <c r="B183" s="4" t="s">
        <v>80</v>
      </c>
      <c r="C183" s="5">
        <v>27</v>
      </c>
      <c r="D183" s="5">
        <v>18</v>
      </c>
      <c r="E183" s="6">
        <f t="shared" si="26"/>
        <v>-0.33333333333333331</v>
      </c>
      <c r="H183" s="13"/>
    </row>
    <row r="184" spans="2:10" x14ac:dyDescent="0.2">
      <c r="B184" s="9"/>
      <c r="C184" s="9"/>
      <c r="D184" s="9"/>
      <c r="E184" s="9"/>
      <c r="F184" s="9"/>
      <c r="G184" s="9"/>
      <c r="H184" s="9"/>
      <c r="I184" s="9"/>
      <c r="J184" s="9"/>
    </row>
    <row r="185" spans="2:10" x14ac:dyDescent="0.2">
      <c r="B185" s="9"/>
      <c r="C185" s="9"/>
      <c r="D185" s="9"/>
      <c r="E185" s="9"/>
      <c r="F185" s="9"/>
      <c r="G185" s="9"/>
      <c r="H185" s="9"/>
      <c r="I185" s="9"/>
      <c r="J185" s="9"/>
    </row>
    <row r="194" spans="2:5" ht="42.75" customHeight="1" thickBot="1" x14ac:dyDescent="0.25">
      <c r="C194" s="8" t="s">
        <v>101</v>
      </c>
      <c r="D194" s="8" t="s">
        <v>102</v>
      </c>
      <c r="E194" s="8" t="s">
        <v>99</v>
      </c>
    </row>
    <row r="195" spans="2:5" ht="15" thickBot="1" x14ac:dyDescent="0.25">
      <c r="B195" s="4" t="s">
        <v>82</v>
      </c>
      <c r="C195" s="5">
        <v>5</v>
      </c>
      <c r="D195" s="5">
        <v>8</v>
      </c>
      <c r="E195" s="6">
        <f t="shared" ref="E195:E198" si="27">IF(C195=0,"-",(D195-C195)/C195)</f>
        <v>0.6</v>
      </c>
    </row>
    <row r="196" spans="2:5" ht="15" thickBot="1" x14ac:dyDescent="0.25">
      <c r="B196" s="4" t="s">
        <v>83</v>
      </c>
      <c r="C196" s="5">
        <v>0</v>
      </c>
      <c r="D196" s="5">
        <v>0</v>
      </c>
      <c r="E196" s="6" t="str">
        <f t="shared" si="27"/>
        <v>-</v>
      </c>
    </row>
    <row r="197" spans="2:5" ht="15" thickBot="1" x14ac:dyDescent="0.25">
      <c r="B197" s="4" t="s">
        <v>84</v>
      </c>
      <c r="C197" s="5">
        <v>5</v>
      </c>
      <c r="D197" s="5">
        <v>8</v>
      </c>
      <c r="E197" s="6">
        <f t="shared" si="27"/>
        <v>0.6</v>
      </c>
    </row>
    <row r="198" spans="2:5" ht="15" thickBot="1" x14ac:dyDescent="0.25">
      <c r="B198" s="4" t="s">
        <v>85</v>
      </c>
      <c r="C198" s="5">
        <v>5</v>
      </c>
      <c r="D198" s="5">
        <v>6</v>
      </c>
      <c r="E198" s="6">
        <f t="shared" si="27"/>
        <v>0.2</v>
      </c>
    </row>
    <row r="199" spans="2:5" ht="14.25" x14ac:dyDescent="0.2">
      <c r="B199" s="7"/>
      <c r="C199" s="19"/>
      <c r="D199" s="19"/>
      <c r="E199" s="18"/>
    </row>
    <row r="204" spans="2:5" ht="42.75" customHeight="1" thickBot="1" x14ac:dyDescent="0.25">
      <c r="C204" s="8" t="s">
        <v>101</v>
      </c>
      <c r="D204" s="8" t="s">
        <v>102</v>
      </c>
      <c r="E204" s="8" t="s">
        <v>99</v>
      </c>
    </row>
    <row r="205" spans="2:5" ht="20.100000000000001" customHeight="1" thickBot="1" x14ac:dyDescent="0.25">
      <c r="B205" s="16" t="s">
        <v>88</v>
      </c>
      <c r="C205" s="5"/>
      <c r="D205" s="5"/>
      <c r="E205" s="6" t="str">
        <f t="shared" ref="E205:E208" si="28">IF(C205=0,"-",(D205-C205)/C205)</f>
        <v>-</v>
      </c>
    </row>
    <row r="206" spans="2:5" ht="20.100000000000001" customHeight="1" thickBot="1" x14ac:dyDescent="0.25">
      <c r="B206" s="17" t="s">
        <v>89</v>
      </c>
      <c r="C206" s="5">
        <v>5</v>
      </c>
      <c r="D206" s="5">
        <v>8</v>
      </c>
      <c r="E206" s="6">
        <f t="shared" si="28"/>
        <v>0.6</v>
      </c>
    </row>
    <row r="207" spans="2:5" ht="20.100000000000001" customHeight="1" thickBot="1" x14ac:dyDescent="0.25">
      <c r="B207" s="17" t="s">
        <v>86</v>
      </c>
      <c r="C207" s="5">
        <v>3</v>
      </c>
      <c r="D207" s="5">
        <v>6</v>
      </c>
      <c r="E207" s="6">
        <f t="shared" si="28"/>
        <v>1</v>
      </c>
    </row>
    <row r="208" spans="2:5" ht="20.100000000000001" customHeight="1" thickBot="1" x14ac:dyDescent="0.25">
      <c r="B208" s="17" t="s">
        <v>87</v>
      </c>
      <c r="C208" s="5">
        <v>2</v>
      </c>
      <c r="D208" s="5">
        <v>2</v>
      </c>
      <c r="E208" s="6">
        <f t="shared" si="28"/>
        <v>0</v>
      </c>
    </row>
    <row r="209" spans="2:5" ht="20.100000000000001" customHeight="1" thickBot="1" x14ac:dyDescent="0.25">
      <c r="B209" s="17" t="s">
        <v>90</v>
      </c>
      <c r="C209" s="5"/>
      <c r="D209" s="5"/>
      <c r="E209" s="6"/>
    </row>
    <row r="210" spans="2:5" ht="20.100000000000001" customHeight="1" thickBot="1" x14ac:dyDescent="0.25">
      <c r="B210" s="17" t="s">
        <v>89</v>
      </c>
      <c r="C210" s="5">
        <v>0</v>
      </c>
      <c r="D210" s="5">
        <v>0</v>
      </c>
      <c r="E210" s="6" t="str">
        <f>IF(C210=0,"-",(D210-C210)/C210)</f>
        <v>-</v>
      </c>
    </row>
    <row r="211" spans="2:5" ht="15" thickBot="1" x14ac:dyDescent="0.25">
      <c r="B211" s="17" t="s">
        <v>86</v>
      </c>
      <c r="C211" s="5">
        <v>0</v>
      </c>
      <c r="D211" s="5">
        <v>0</v>
      </c>
      <c r="E211" s="6" t="str">
        <f t="shared" ref="E211:E212" si="29">IF(C211=0,"-",(D211-C211)/C211)</f>
        <v>-</v>
      </c>
    </row>
    <row r="212" spans="2:5" ht="15" thickBot="1" x14ac:dyDescent="0.25">
      <c r="B212" s="17" t="s">
        <v>87</v>
      </c>
      <c r="C212" s="5">
        <v>0</v>
      </c>
      <c r="D212" s="5">
        <v>0</v>
      </c>
      <c r="E212" s="6" t="str">
        <f t="shared" si="29"/>
        <v>-</v>
      </c>
    </row>
    <row r="213" spans="2:5" ht="14.25" x14ac:dyDescent="0.2">
      <c r="B213" s="21"/>
      <c r="C213" s="19"/>
      <c r="D213" s="19"/>
      <c r="E213" s="18"/>
    </row>
    <row r="218" spans="2:5" ht="42.75" customHeight="1" thickBot="1" x14ac:dyDescent="0.25">
      <c r="C218" s="8" t="s">
        <v>101</v>
      </c>
      <c r="D218" s="8" t="s">
        <v>102</v>
      </c>
      <c r="E218" s="8" t="s">
        <v>99</v>
      </c>
    </row>
    <row r="219" spans="2:5" ht="15" thickBot="1" x14ac:dyDescent="0.25">
      <c r="B219" s="16" t="s">
        <v>91</v>
      </c>
      <c r="C219" s="5">
        <v>8</v>
      </c>
      <c r="D219" s="5">
        <v>5</v>
      </c>
      <c r="E219" s="6">
        <f t="shared" ref="E219:E221" si="30">IF(C219=0,"-",(D219-C219)/C219)</f>
        <v>-0.375</v>
      </c>
    </row>
    <row r="220" spans="2:5" ht="15" thickBot="1" x14ac:dyDescent="0.25">
      <c r="B220" s="16" t="s">
        <v>92</v>
      </c>
      <c r="C220" s="5">
        <v>6</v>
      </c>
      <c r="D220" s="5">
        <v>8</v>
      </c>
      <c r="E220" s="6">
        <f t="shared" si="30"/>
        <v>0.33333333333333331</v>
      </c>
    </row>
    <row r="221" spans="2:5" ht="15" thickBot="1" x14ac:dyDescent="0.25">
      <c r="B221" s="16" t="s">
        <v>93</v>
      </c>
      <c r="C221" s="5">
        <v>12</v>
      </c>
      <c r="D221" s="5">
        <v>14</v>
      </c>
      <c r="E221" s="6">
        <f t="shared" si="30"/>
        <v>0.16666666666666666</v>
      </c>
    </row>
    <row r="222" spans="2:5" ht="15" thickBot="1" x14ac:dyDescent="0.25">
      <c r="C222" s="5"/>
      <c r="D222" s="5"/>
      <c r="E222" s="6"/>
    </row>
    <row r="223" spans="2:5" ht="15" thickBot="1" x14ac:dyDescent="0.25">
      <c r="C223" s="5"/>
      <c r="D223" s="5"/>
      <c r="E223" s="6"/>
    </row>
    <row r="224" spans="2:5" ht="15" thickBot="1" x14ac:dyDescent="0.25">
      <c r="C224" s="5"/>
      <c r="D224" s="5"/>
      <c r="E224" s="6"/>
    </row>
    <row r="225" spans="3:5" ht="15" thickBot="1" x14ac:dyDescent="0.25">
      <c r="C225" s="5"/>
      <c r="D225" s="5"/>
      <c r="E225" s="6"/>
    </row>
    <row r="226" spans="3:5" ht="15" thickBot="1" x14ac:dyDescent="0.25">
      <c r="C226" s="5"/>
      <c r="D226" s="5"/>
      <c r="E226" s="6"/>
    </row>
  </sheetData>
  <mergeCells count="6">
    <mergeCell ref="C124:F124"/>
    <mergeCell ref="G124:J124"/>
    <mergeCell ref="K124:N124"/>
    <mergeCell ref="C139:F139"/>
    <mergeCell ref="G139:J139"/>
    <mergeCell ref="K139:N139"/>
  </mergeCells>
  <pageMargins left="0.70866141732283472" right="0.70866141732283472" top="0.74803149606299213" bottom="0.74803149606299213" header="0.31496062992125984" footer="0.31496062992125984"/>
  <pageSetup paperSize="9" scale="11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26"/>
  <sheetViews>
    <sheetView workbookViewId="0"/>
  </sheetViews>
  <sheetFormatPr baseColWidth="10" defaultRowHeight="12.75" x14ac:dyDescent="0.2"/>
  <cols>
    <col min="2" max="2" width="56.875" bestFit="1" customWidth="1"/>
    <col min="3" max="4" width="12.5" customWidth="1"/>
    <col min="5" max="5" width="12.75" customWidth="1"/>
    <col min="6" max="6" width="8.75" bestFit="1" customWidth="1"/>
    <col min="7" max="7" width="11.625" customWidth="1"/>
    <col min="8" max="8" width="12.125" customWidth="1"/>
    <col min="9" max="9" width="12.75" customWidth="1"/>
    <col min="10" max="10" width="8.75" bestFit="1" customWidth="1"/>
    <col min="11" max="11" width="11.625" bestFit="1" customWidth="1"/>
    <col min="12" max="12" width="12" bestFit="1" customWidth="1"/>
    <col min="13" max="13" width="12.75" customWidth="1"/>
    <col min="14" max="14" width="9.625" bestFit="1" customWidth="1"/>
  </cols>
  <sheetData>
    <row r="1" spans="1:5" ht="15" thickBot="1" x14ac:dyDescent="0.25">
      <c r="A1" s="5"/>
      <c r="B1" s="5"/>
    </row>
    <row r="2" spans="1:5" ht="15" thickBot="1" x14ac:dyDescent="0.25">
      <c r="A2" s="5"/>
      <c r="B2" s="5"/>
    </row>
    <row r="3" spans="1:5" ht="15" thickBot="1" x14ac:dyDescent="0.25">
      <c r="A3" s="5"/>
      <c r="B3" s="5"/>
    </row>
    <row r="11" spans="1:5" ht="27" customHeight="1" x14ac:dyDescent="0.2">
      <c r="B11" s="20" t="str">
        <f>Portada!B9</f>
        <v>2º Trimestre 2019</v>
      </c>
    </row>
    <row r="13" spans="1:5" ht="42.75" customHeight="1" thickBot="1" x14ac:dyDescent="0.25">
      <c r="C13" s="8" t="s">
        <v>101</v>
      </c>
      <c r="D13" s="8" t="s">
        <v>102</v>
      </c>
      <c r="E13" s="8" t="s">
        <v>99</v>
      </c>
    </row>
    <row r="14" spans="1:5" ht="20.100000000000001" customHeight="1" thickBot="1" x14ac:dyDescent="0.25">
      <c r="B14" s="4" t="s">
        <v>22</v>
      </c>
      <c r="C14" s="5">
        <v>5749</v>
      </c>
      <c r="D14" s="5">
        <v>5850</v>
      </c>
      <c r="E14" s="6">
        <f>IF(C14&gt;0,(D14-C14)/C14,"-")</f>
        <v>1.7568272743085755E-2</v>
      </c>
    </row>
    <row r="15" spans="1:5" ht="20.100000000000001" customHeight="1" thickBot="1" x14ac:dyDescent="0.25">
      <c r="B15" s="4" t="s">
        <v>17</v>
      </c>
      <c r="C15" s="5">
        <v>5568</v>
      </c>
      <c r="D15" s="5">
        <v>5456</v>
      </c>
      <c r="E15" s="6">
        <f t="shared" ref="E15:E23" si="0">IF(C15&gt;0,(D15-C15)/C15,"-")</f>
        <v>-2.0114942528735632E-2</v>
      </c>
    </row>
    <row r="16" spans="1:5" ht="20.100000000000001" customHeight="1" thickBot="1" x14ac:dyDescent="0.25">
      <c r="B16" s="4" t="s">
        <v>18</v>
      </c>
      <c r="C16" s="5">
        <v>3589</v>
      </c>
      <c r="D16" s="5">
        <v>3477</v>
      </c>
      <c r="E16" s="6">
        <f t="shared" si="0"/>
        <v>-3.1206464196154918E-2</v>
      </c>
    </row>
    <row r="17" spans="2:5" ht="20.100000000000001" customHeight="1" thickBot="1" x14ac:dyDescent="0.25">
      <c r="B17" s="4" t="s">
        <v>19</v>
      </c>
      <c r="C17" s="5">
        <v>1979</v>
      </c>
      <c r="D17" s="5">
        <v>1979</v>
      </c>
      <c r="E17" s="6">
        <f t="shared" si="0"/>
        <v>0</v>
      </c>
    </row>
    <row r="18" spans="2:5" ht="20.100000000000001" customHeight="1" thickBot="1" x14ac:dyDescent="0.25">
      <c r="B18" s="4" t="s">
        <v>20</v>
      </c>
      <c r="C18" s="6">
        <f>C17/C15</f>
        <v>0.35542385057471265</v>
      </c>
      <c r="D18" s="6">
        <f>D17/D15</f>
        <v>0.36271994134897362</v>
      </c>
      <c r="E18" s="6">
        <f t="shared" si="0"/>
        <v>2.0527859237536663E-2</v>
      </c>
    </row>
    <row r="19" spans="2:5" ht="30" customHeight="1" thickBot="1" x14ac:dyDescent="0.25">
      <c r="B19" s="4" t="s">
        <v>23</v>
      </c>
      <c r="C19" s="5">
        <v>678</v>
      </c>
      <c r="D19" s="5">
        <v>566</v>
      </c>
      <c r="E19" s="6">
        <f t="shared" si="0"/>
        <v>-0.16519174041297935</v>
      </c>
    </row>
    <row r="20" spans="2:5" ht="20.100000000000001" customHeight="1" thickBot="1" x14ac:dyDescent="0.25">
      <c r="B20" s="4" t="s">
        <v>24</v>
      </c>
      <c r="C20" s="5">
        <v>418</v>
      </c>
      <c r="D20" s="5">
        <v>302</v>
      </c>
      <c r="E20" s="6">
        <f t="shared" si="0"/>
        <v>-0.27751196172248804</v>
      </c>
    </row>
    <row r="21" spans="2:5" ht="20.100000000000001" customHeight="1" thickBot="1" x14ac:dyDescent="0.25">
      <c r="B21" s="4" t="s">
        <v>25</v>
      </c>
      <c r="C21" s="5">
        <v>260</v>
      </c>
      <c r="D21" s="5">
        <v>264</v>
      </c>
      <c r="E21" s="6">
        <f t="shared" si="0"/>
        <v>1.5384615384615385E-2</v>
      </c>
    </row>
    <row r="22" spans="2:5" ht="20.100000000000001" customHeight="1" thickBot="1" x14ac:dyDescent="0.25">
      <c r="B22" s="4" t="s">
        <v>21</v>
      </c>
      <c r="C22" s="6">
        <f>C21/C19</f>
        <v>0.38348082595870209</v>
      </c>
      <c r="D22" s="6">
        <f t="shared" ref="D22" si="1">D21/D19</f>
        <v>0.46643109540636041</v>
      </c>
      <c r="E22" s="6">
        <f t="shared" si="0"/>
        <v>0.21630877955966285</v>
      </c>
    </row>
    <row r="23" spans="2:5" ht="20.100000000000001" customHeight="1" thickBot="1" x14ac:dyDescent="0.25">
      <c r="B23" s="7" t="s">
        <v>26</v>
      </c>
      <c r="C23" s="6">
        <v>0.22118761222252237</v>
      </c>
      <c r="D23" s="6">
        <v>0.21506970055801439</v>
      </c>
      <c r="E23" s="6">
        <f t="shared" si="0"/>
        <v>-2.7659377498741429E-2</v>
      </c>
    </row>
    <row r="31" spans="2:5" ht="42.75" customHeight="1" thickBot="1" x14ac:dyDescent="0.25">
      <c r="C31" s="8" t="s">
        <v>101</v>
      </c>
      <c r="D31" s="8" t="s">
        <v>102</v>
      </c>
      <c r="E31" s="8" t="s">
        <v>99</v>
      </c>
    </row>
    <row r="32" spans="2:5" ht="20.100000000000001" customHeight="1" thickBot="1" x14ac:dyDescent="0.25">
      <c r="B32" s="4" t="s">
        <v>27</v>
      </c>
      <c r="C32" s="5">
        <v>1238</v>
      </c>
      <c r="D32" s="5">
        <v>1349</v>
      </c>
      <c r="E32" s="6">
        <f>IF(C32&gt;0,(D32-C32)/C32,"-")</f>
        <v>8.9660743134087242E-2</v>
      </c>
    </row>
    <row r="33" spans="2:5" ht="20.100000000000001" customHeight="1" thickBot="1" x14ac:dyDescent="0.25">
      <c r="B33" s="4" t="s">
        <v>29</v>
      </c>
      <c r="C33" s="5">
        <v>21</v>
      </c>
      <c r="D33" s="5">
        <v>9</v>
      </c>
      <c r="E33" s="6">
        <f t="shared" ref="E33:E35" si="2">IF(C33&gt;0,(D33-C33)/C33,"-")</f>
        <v>-0.5714285714285714</v>
      </c>
    </row>
    <row r="34" spans="2:5" ht="20.100000000000001" customHeight="1" thickBot="1" x14ac:dyDescent="0.25">
      <c r="B34" s="4" t="s">
        <v>28</v>
      </c>
      <c r="C34" s="5">
        <v>1017</v>
      </c>
      <c r="D34" s="5">
        <v>1165</v>
      </c>
      <c r="E34" s="6">
        <f t="shared" si="2"/>
        <v>0.1455260570304818</v>
      </c>
    </row>
    <row r="35" spans="2:5" ht="20.100000000000001" customHeight="1" thickBot="1" x14ac:dyDescent="0.25">
      <c r="B35" s="4" t="s">
        <v>30</v>
      </c>
      <c r="C35" s="5">
        <v>200</v>
      </c>
      <c r="D35" s="5">
        <v>175</v>
      </c>
      <c r="E35" s="6">
        <f t="shared" si="2"/>
        <v>-0.125</v>
      </c>
    </row>
    <row r="41" spans="2:5" ht="42.75" customHeight="1" thickBot="1" x14ac:dyDescent="0.25">
      <c r="C41" s="8" t="s">
        <v>101</v>
      </c>
      <c r="D41" s="8" t="s">
        <v>102</v>
      </c>
      <c r="E41" s="8" t="s">
        <v>99</v>
      </c>
    </row>
    <row r="42" spans="2:5" ht="20.100000000000001" customHeight="1" thickBot="1" x14ac:dyDescent="0.25">
      <c r="B42" s="4" t="s">
        <v>33</v>
      </c>
      <c r="C42" s="5">
        <v>683</v>
      </c>
      <c r="D42" s="5">
        <v>803</v>
      </c>
      <c r="E42" s="6">
        <f>IF(C42&gt;0,(D42-C42)/C42,"-")</f>
        <v>0.17569546120058566</v>
      </c>
    </row>
    <row r="43" spans="2:5" ht="20.100000000000001" customHeight="1" thickBot="1" x14ac:dyDescent="0.25">
      <c r="B43" s="4" t="s">
        <v>34</v>
      </c>
      <c r="C43" s="5">
        <v>128</v>
      </c>
      <c r="D43" s="5">
        <v>112</v>
      </c>
      <c r="E43" s="6">
        <f t="shared" ref="E43:E49" si="3">IF(C43&gt;0,(D43-C43)/C43,"-")</f>
        <v>-0.125</v>
      </c>
    </row>
    <row r="44" spans="2:5" ht="20.100000000000001" customHeight="1" thickBot="1" x14ac:dyDescent="0.25">
      <c r="B44" s="4" t="s">
        <v>31</v>
      </c>
      <c r="C44" s="5">
        <v>318</v>
      </c>
      <c r="D44" s="5">
        <v>195</v>
      </c>
      <c r="E44" s="6">
        <f t="shared" si="3"/>
        <v>-0.3867924528301887</v>
      </c>
    </row>
    <row r="45" spans="2:5" ht="20.100000000000001" customHeight="1" thickBot="1" x14ac:dyDescent="0.25">
      <c r="B45" s="4" t="s">
        <v>32</v>
      </c>
      <c r="C45" s="5">
        <v>1557</v>
      </c>
      <c r="D45" s="5">
        <v>1522</v>
      </c>
      <c r="E45" s="6">
        <f t="shared" si="3"/>
        <v>-2.2479126525369299E-2</v>
      </c>
    </row>
    <row r="46" spans="2:5" ht="20.100000000000001" customHeight="1" thickBot="1" x14ac:dyDescent="0.25">
      <c r="B46" s="4" t="s">
        <v>35</v>
      </c>
      <c r="C46" s="5">
        <v>1068</v>
      </c>
      <c r="D46" s="5">
        <v>1065</v>
      </c>
      <c r="E46" s="6">
        <f t="shared" si="3"/>
        <v>-2.8089887640449437E-3</v>
      </c>
    </row>
    <row r="47" spans="2:5" ht="20.100000000000001" customHeight="1" thickBot="1" x14ac:dyDescent="0.25">
      <c r="B47" s="4" t="s">
        <v>67</v>
      </c>
      <c r="C47" s="5">
        <v>762</v>
      </c>
      <c r="D47" s="5">
        <v>1096</v>
      </c>
      <c r="E47" s="6">
        <f t="shared" si="3"/>
        <v>0.43832020997375326</v>
      </c>
    </row>
    <row r="48" spans="2:5" ht="20.100000000000001" customHeight="1" collapsed="1" thickBot="1" x14ac:dyDescent="0.25">
      <c r="B48" s="4" t="s">
        <v>36</v>
      </c>
      <c r="C48" s="6">
        <f>C42/(C42+C43)</f>
        <v>0.84217016029593095</v>
      </c>
      <c r="D48" s="6">
        <f>D42/(D42+D43)</f>
        <v>0.87759562841530059</v>
      </c>
      <c r="E48" s="6">
        <f t="shared" si="3"/>
        <v>4.2064501676147552E-2</v>
      </c>
    </row>
    <row r="49" spans="2:5" ht="20.100000000000001" customHeight="1" thickBot="1" x14ac:dyDescent="0.25">
      <c r="B49" s="4" t="s">
        <v>37</v>
      </c>
      <c r="C49" s="6">
        <f>C45/(C44+C45)</f>
        <v>0.83040000000000003</v>
      </c>
      <c r="D49" s="6">
        <f t="shared" ref="D49" si="4">D45/(D44+D45)</f>
        <v>0.88642981945253352</v>
      </c>
      <c r="E49" s="6">
        <f t="shared" si="3"/>
        <v>6.7473289321451704E-2</v>
      </c>
    </row>
    <row r="55" spans="2:5" ht="42.75" customHeight="1" thickBot="1" x14ac:dyDescent="0.25">
      <c r="C55" s="8" t="s">
        <v>101</v>
      </c>
      <c r="D55" s="8" t="s">
        <v>102</v>
      </c>
      <c r="E55" s="8" t="s">
        <v>99</v>
      </c>
    </row>
    <row r="56" spans="2:5" ht="20.100000000000001" customHeight="1" thickBot="1" x14ac:dyDescent="0.25">
      <c r="B56" s="4" t="s">
        <v>38</v>
      </c>
      <c r="C56" s="5">
        <v>830</v>
      </c>
      <c r="D56" s="5">
        <v>917</v>
      </c>
      <c r="E56" s="6">
        <f>IF(C56&gt;0,(D56-C56)/C56,"-")</f>
        <v>0.10481927710843374</v>
      </c>
    </row>
    <row r="57" spans="2:5" ht="20.100000000000001" customHeight="1" thickBot="1" x14ac:dyDescent="0.25">
      <c r="B57" s="4" t="s">
        <v>41</v>
      </c>
      <c r="C57" s="5">
        <v>475</v>
      </c>
      <c r="D57" s="5">
        <v>495</v>
      </c>
      <c r="E57" s="6">
        <f t="shared" ref="E57:E61" si="5">IF(C57&gt;0,(D57-C57)/C57,"-")</f>
        <v>4.2105263157894736E-2</v>
      </c>
    </row>
    <row r="58" spans="2:5" ht="20.100000000000001" customHeight="1" thickBot="1" x14ac:dyDescent="0.25">
      <c r="B58" s="4" t="s">
        <v>42</v>
      </c>
      <c r="C58" s="5">
        <v>222</v>
      </c>
      <c r="D58" s="5">
        <v>309</v>
      </c>
      <c r="E58" s="6">
        <f t="shared" si="5"/>
        <v>0.39189189189189189</v>
      </c>
    </row>
    <row r="59" spans="2:5" ht="20.100000000000001" customHeight="1" collapsed="1" thickBot="1" x14ac:dyDescent="0.25">
      <c r="B59" s="4" t="s">
        <v>98</v>
      </c>
      <c r="C59" s="6">
        <f>(C57+C58)/C56</f>
        <v>0.83975903614457836</v>
      </c>
      <c r="D59" s="6">
        <f>(D57+D58)/D56</f>
        <v>0.87677208287895314</v>
      </c>
      <c r="E59" s="6">
        <f t="shared" si="5"/>
        <v>4.4075794533043132E-2</v>
      </c>
    </row>
    <row r="60" spans="2:5" ht="20.100000000000001" customHeight="1" thickBot="1" x14ac:dyDescent="0.25">
      <c r="B60" s="4" t="s">
        <v>39</v>
      </c>
      <c r="C60" s="6">
        <v>0.82037996545768566</v>
      </c>
      <c r="D60" s="6">
        <v>0.85344827586206895</v>
      </c>
      <c r="E60" s="6">
        <f t="shared" si="5"/>
        <v>4.0308529945553534E-2</v>
      </c>
    </row>
    <row r="61" spans="2:5" ht="20.100000000000001" customHeight="1" thickBot="1" x14ac:dyDescent="0.25">
      <c r="B61" s="4" t="s">
        <v>40</v>
      </c>
      <c r="C61" s="6">
        <v>0.8844621513944223</v>
      </c>
      <c r="D61" s="6">
        <v>0.91691394658753711</v>
      </c>
      <c r="E61" s="6">
        <f t="shared" si="5"/>
        <v>3.6690993664287463E-2</v>
      </c>
    </row>
    <row r="62" spans="2:5" ht="15" thickBot="1" x14ac:dyDescent="0.25">
      <c r="E62" s="6"/>
    </row>
    <row r="67" spans="2:10" ht="42.75" customHeight="1" thickBot="1" x14ac:dyDescent="0.25">
      <c r="C67" s="8" t="s">
        <v>101</v>
      </c>
      <c r="D67" s="8" t="s">
        <v>102</v>
      </c>
      <c r="E67" s="8" t="s">
        <v>99</v>
      </c>
    </row>
    <row r="68" spans="2:10" ht="20.100000000000001" customHeight="1" thickBot="1" x14ac:dyDescent="0.25">
      <c r="B68" s="4" t="s">
        <v>44</v>
      </c>
      <c r="C68" s="5">
        <v>6579</v>
      </c>
      <c r="D68" s="5">
        <v>6944</v>
      </c>
      <c r="E68" s="6">
        <f>IF(C68&gt;0,(D68-C68)/C68,"-")</f>
        <v>5.5479556163550693E-2</v>
      </c>
    </row>
    <row r="69" spans="2:10" ht="20.100000000000001" customHeight="1" thickBot="1" x14ac:dyDescent="0.25">
      <c r="B69" s="4" t="s">
        <v>45</v>
      </c>
      <c r="C69" s="5">
        <v>1631</v>
      </c>
      <c r="D69" s="5">
        <v>1787</v>
      </c>
      <c r="E69" s="6">
        <f t="shared" ref="E69:E75" si="6">IF(C69&gt;0,(D69-C69)/C69,"-")</f>
        <v>9.5646842427958303E-2</v>
      </c>
    </row>
    <row r="70" spans="2:10" ht="20.100000000000001" customHeight="1" thickBot="1" x14ac:dyDescent="0.25">
      <c r="B70" s="4" t="s">
        <v>43</v>
      </c>
      <c r="C70" s="5">
        <v>24</v>
      </c>
      <c r="D70" s="5">
        <v>8</v>
      </c>
      <c r="E70" s="6">
        <f t="shared" si="6"/>
        <v>-0.66666666666666663</v>
      </c>
    </row>
    <row r="71" spans="2:10" ht="20.100000000000001" customHeight="1" thickBot="1" x14ac:dyDescent="0.25">
      <c r="B71" s="4" t="s">
        <v>46</v>
      </c>
      <c r="C71" s="5">
        <v>3528</v>
      </c>
      <c r="D71" s="5">
        <v>3646</v>
      </c>
      <c r="E71" s="6">
        <f t="shared" si="6"/>
        <v>3.344671201814059E-2</v>
      </c>
    </row>
    <row r="72" spans="2:10" ht="20.100000000000001" customHeight="1" thickBot="1" x14ac:dyDescent="0.25">
      <c r="B72" s="4" t="s">
        <v>47</v>
      </c>
      <c r="C72" s="5">
        <v>1045</v>
      </c>
      <c r="D72" s="5">
        <v>1171</v>
      </c>
      <c r="E72" s="6">
        <f t="shared" si="6"/>
        <v>0.12057416267942583</v>
      </c>
    </row>
    <row r="73" spans="2:10" ht="20.100000000000001" customHeight="1" thickBot="1" x14ac:dyDescent="0.25">
      <c r="B73" s="4" t="s">
        <v>48</v>
      </c>
      <c r="C73" s="5">
        <v>347</v>
      </c>
      <c r="D73" s="5">
        <v>327</v>
      </c>
      <c r="E73" s="6">
        <f t="shared" si="6"/>
        <v>-5.7636887608069162E-2</v>
      </c>
    </row>
    <row r="74" spans="2:10" ht="20.100000000000001" customHeight="1" thickBot="1" x14ac:dyDescent="0.25">
      <c r="B74" s="4" t="s">
        <v>49</v>
      </c>
      <c r="C74" s="5">
        <v>0</v>
      </c>
      <c r="D74" s="5">
        <v>0</v>
      </c>
      <c r="E74" s="6" t="str">
        <f t="shared" si="6"/>
        <v>-</v>
      </c>
    </row>
    <row r="75" spans="2:10" ht="20.100000000000001" customHeight="1" thickBot="1" x14ac:dyDescent="0.25">
      <c r="B75" s="4" t="s">
        <v>50</v>
      </c>
      <c r="C75" s="5">
        <v>4</v>
      </c>
      <c r="D75" s="5">
        <v>5</v>
      </c>
      <c r="E75" s="6">
        <f t="shared" si="6"/>
        <v>0.25</v>
      </c>
    </row>
    <row r="76" spans="2:10" x14ac:dyDescent="0.2">
      <c r="B76" s="9"/>
      <c r="C76" s="9"/>
      <c r="D76" s="9"/>
      <c r="E76" s="9"/>
      <c r="F76" s="9"/>
      <c r="G76" s="9"/>
      <c r="H76" s="9"/>
      <c r="I76" s="9"/>
      <c r="J76" s="9"/>
    </row>
    <row r="77" spans="2:10" x14ac:dyDescent="0.2">
      <c r="B77" s="9"/>
      <c r="C77" s="9"/>
      <c r="D77" s="9"/>
      <c r="E77" s="9"/>
      <c r="F77" s="9"/>
      <c r="G77" s="9"/>
      <c r="H77" s="9"/>
      <c r="I77" s="9"/>
      <c r="J77" s="9"/>
    </row>
    <row r="87" spans="2:5" ht="42.75" customHeight="1" thickBot="1" x14ac:dyDescent="0.25">
      <c r="C87" s="8" t="s">
        <v>101</v>
      </c>
      <c r="D87" s="8" t="s">
        <v>102</v>
      </c>
      <c r="E87" s="8" t="s">
        <v>99</v>
      </c>
    </row>
    <row r="88" spans="2:5" ht="29.25" thickBot="1" x14ac:dyDescent="0.25">
      <c r="B88" s="4" t="s">
        <v>51</v>
      </c>
      <c r="C88" s="5">
        <v>354</v>
      </c>
      <c r="D88" s="5">
        <v>349</v>
      </c>
      <c r="E88" s="6">
        <f>IF(C88&gt;0,(D88-C88)/C88,"-")</f>
        <v>-1.4124293785310734E-2</v>
      </c>
    </row>
    <row r="89" spans="2:5" ht="29.25" thickBot="1" x14ac:dyDescent="0.25">
      <c r="B89" s="4" t="s">
        <v>52</v>
      </c>
      <c r="C89" s="5">
        <v>230</v>
      </c>
      <c r="D89" s="5">
        <v>219</v>
      </c>
      <c r="E89" s="6">
        <f t="shared" ref="E89:E91" si="7">IF(C89&gt;0,(D89-C89)/C89,"-")</f>
        <v>-4.7826086956521741E-2</v>
      </c>
    </row>
    <row r="90" spans="2:5" ht="29.25" customHeight="1" thickBot="1" x14ac:dyDescent="0.25">
      <c r="B90" s="4" t="s">
        <v>53</v>
      </c>
      <c r="C90" s="5">
        <v>289</v>
      </c>
      <c r="D90" s="5">
        <v>420</v>
      </c>
      <c r="E90" s="6">
        <f t="shared" si="7"/>
        <v>0.45328719723183392</v>
      </c>
    </row>
    <row r="91" spans="2:5" ht="29.25" customHeight="1" thickBot="1" x14ac:dyDescent="0.25">
      <c r="B91" s="4" t="s">
        <v>54</v>
      </c>
      <c r="C91" s="6">
        <f>(C88+C89)/(C88+C89+C90)</f>
        <v>0.66895761741122561</v>
      </c>
      <c r="D91" s="6">
        <f>(D88+D89)/(D88+D89+D90)</f>
        <v>0.5748987854251012</v>
      </c>
      <c r="E91" s="6">
        <f t="shared" si="7"/>
        <v>-0.14060506904775105</v>
      </c>
    </row>
    <row r="97" spans="2:5" ht="42.75" customHeight="1" thickBot="1" x14ac:dyDescent="0.25">
      <c r="C97" s="8" t="s">
        <v>101</v>
      </c>
      <c r="D97" s="8" t="s">
        <v>102</v>
      </c>
      <c r="E97" s="8" t="s">
        <v>99</v>
      </c>
    </row>
    <row r="98" spans="2:5" ht="20.100000000000001" customHeight="1" thickBot="1" x14ac:dyDescent="0.25">
      <c r="B98" s="4" t="s">
        <v>38</v>
      </c>
      <c r="C98" s="5">
        <v>880</v>
      </c>
      <c r="D98" s="5">
        <v>996</v>
      </c>
      <c r="E98" s="6">
        <f>IF(C98&gt;0,(D98-C98)/C98,"-")</f>
        <v>0.13181818181818181</v>
      </c>
    </row>
    <row r="99" spans="2:5" ht="20.100000000000001" customHeight="1" thickBot="1" x14ac:dyDescent="0.25">
      <c r="B99" s="4" t="s">
        <v>41</v>
      </c>
      <c r="C99" s="5">
        <v>413</v>
      </c>
      <c r="D99" s="5">
        <v>385</v>
      </c>
      <c r="E99" s="6">
        <f t="shared" ref="E99:E103" si="8">IF(C99&gt;0,(D99-C99)/C99,"-")</f>
        <v>-6.7796610169491525E-2</v>
      </c>
    </row>
    <row r="100" spans="2:5" ht="20.100000000000001" customHeight="1" thickBot="1" x14ac:dyDescent="0.25">
      <c r="B100" s="4" t="s">
        <v>42</v>
      </c>
      <c r="C100" s="5">
        <v>173</v>
      </c>
      <c r="D100" s="5">
        <v>185</v>
      </c>
      <c r="E100" s="6">
        <f t="shared" si="8"/>
        <v>6.9364161849710976E-2</v>
      </c>
    </row>
    <row r="101" spans="2:5" ht="20.100000000000001" customHeight="1" thickBot="1" x14ac:dyDescent="0.25">
      <c r="B101" s="4" t="s">
        <v>98</v>
      </c>
      <c r="C101" s="6">
        <f>(C99+C100)/C98</f>
        <v>0.66590909090909089</v>
      </c>
      <c r="D101" s="6">
        <f>(D99+D100)/D98</f>
        <v>0.57228915662650603</v>
      </c>
      <c r="E101" s="6">
        <f t="shared" si="8"/>
        <v>-0.14058966240388171</v>
      </c>
    </row>
    <row r="102" spans="2:5" ht="20.100000000000001" customHeight="1" thickBot="1" x14ac:dyDescent="0.25">
      <c r="B102" s="4" t="s">
        <v>39</v>
      </c>
      <c r="C102" s="6">
        <v>0.67154471544715444</v>
      </c>
      <c r="D102" s="6">
        <v>0.56451612903225812</v>
      </c>
      <c r="E102" s="6">
        <f t="shared" si="8"/>
        <v>-0.15937670858392552</v>
      </c>
    </row>
    <row r="103" spans="2:5" ht="20.100000000000001" customHeight="1" thickBot="1" x14ac:dyDescent="0.25">
      <c r="B103" s="4" t="s">
        <v>40</v>
      </c>
      <c r="C103" s="6">
        <v>0.65283018867924525</v>
      </c>
      <c r="D103" s="6">
        <v>0.58917197452229297</v>
      </c>
      <c r="E103" s="6">
        <f t="shared" si="8"/>
        <v>-9.7511137292441347E-2</v>
      </c>
    </row>
    <row r="109" spans="2:5" ht="42.75" customHeight="1" thickBot="1" x14ac:dyDescent="0.25">
      <c r="C109" s="8" t="s">
        <v>101</v>
      </c>
      <c r="D109" s="8" t="s">
        <v>102</v>
      </c>
      <c r="E109" s="8" t="s">
        <v>99</v>
      </c>
    </row>
    <row r="110" spans="2:5" ht="15" thickBot="1" x14ac:dyDescent="0.25">
      <c r="B110" s="4" t="s">
        <v>55</v>
      </c>
      <c r="C110" s="5">
        <v>992</v>
      </c>
      <c r="D110" s="5">
        <v>1052</v>
      </c>
      <c r="E110" s="6">
        <f>IF(C110&gt;0,(D110-C110)/C110,"-")</f>
        <v>6.0483870967741937E-2</v>
      </c>
    </row>
    <row r="111" spans="2:5" ht="15" thickBot="1" x14ac:dyDescent="0.25">
      <c r="B111" s="4" t="s">
        <v>56</v>
      </c>
      <c r="C111" s="5">
        <v>584</v>
      </c>
      <c r="D111" s="5">
        <v>638</v>
      </c>
      <c r="E111" s="6">
        <f t="shared" ref="E111:E112" si="9">IF(C111&gt;0,(D111-C111)/C111,"-")</f>
        <v>9.2465753424657529E-2</v>
      </c>
    </row>
    <row r="112" spans="2:5" ht="15" thickBot="1" x14ac:dyDescent="0.25">
      <c r="B112" s="4" t="s">
        <v>57</v>
      </c>
      <c r="C112" s="5">
        <v>408</v>
      </c>
      <c r="D112" s="5">
        <v>414</v>
      </c>
      <c r="E112" s="6">
        <f t="shared" si="9"/>
        <v>1.4705882352941176E-2</v>
      </c>
    </row>
    <row r="113" spans="2:14" x14ac:dyDescent="0.2">
      <c r="B113" s="9"/>
      <c r="C113" s="9"/>
      <c r="D113" s="9"/>
      <c r="E113" s="9"/>
      <c r="F113" s="9"/>
      <c r="G113" s="9"/>
      <c r="H113" s="9"/>
      <c r="I113" s="9"/>
      <c r="J113" s="9"/>
    </row>
    <row r="114" spans="2:14" x14ac:dyDescent="0.2">
      <c r="B114" s="9"/>
      <c r="C114" s="9"/>
      <c r="D114" s="9"/>
      <c r="E114" s="9"/>
      <c r="F114" s="9"/>
      <c r="G114" s="9"/>
      <c r="H114" s="9"/>
      <c r="I114" s="9"/>
      <c r="J114" s="9"/>
    </row>
    <row r="124" spans="2:14" ht="26.25" customHeight="1" thickBot="1" x14ac:dyDescent="0.25">
      <c r="C124" s="26" t="s">
        <v>101</v>
      </c>
      <c r="D124" s="27"/>
      <c r="E124" s="27"/>
      <c r="F124" s="28"/>
      <c r="G124" s="26" t="s">
        <v>102</v>
      </c>
      <c r="H124" s="27"/>
      <c r="I124" s="27"/>
      <c r="J124" s="28"/>
      <c r="K124" s="29" t="s">
        <v>58</v>
      </c>
      <c r="L124" s="30"/>
      <c r="M124" s="30"/>
      <c r="N124" s="30"/>
    </row>
    <row r="125" spans="2:14" ht="29.25" customHeight="1" thickBot="1" x14ac:dyDescent="0.25">
      <c r="C125" s="11" t="s">
        <v>59</v>
      </c>
      <c r="D125" s="12" t="s">
        <v>60</v>
      </c>
      <c r="E125" s="12" t="s">
        <v>61</v>
      </c>
      <c r="F125" s="12" t="s">
        <v>62</v>
      </c>
      <c r="G125" s="11" t="s">
        <v>59</v>
      </c>
      <c r="H125" s="12" t="s">
        <v>60</v>
      </c>
      <c r="I125" s="12" t="s">
        <v>61</v>
      </c>
      <c r="J125" s="12" t="s">
        <v>62</v>
      </c>
      <c r="K125" s="11" t="s">
        <v>59</v>
      </c>
      <c r="L125" s="12" t="s">
        <v>60</v>
      </c>
      <c r="M125" s="12" t="s">
        <v>61</v>
      </c>
      <c r="N125" s="12" t="s">
        <v>62</v>
      </c>
    </row>
    <row r="126" spans="2:14" ht="15" thickBot="1" x14ac:dyDescent="0.25">
      <c r="B126" s="4" t="s">
        <v>63</v>
      </c>
      <c r="C126" s="10">
        <v>17</v>
      </c>
      <c r="D126" s="10">
        <v>3</v>
      </c>
      <c r="E126" s="10">
        <v>1</v>
      </c>
      <c r="F126" s="10">
        <v>21</v>
      </c>
      <c r="G126" s="10">
        <v>9</v>
      </c>
      <c r="H126" s="10">
        <v>2</v>
      </c>
      <c r="I126" s="10">
        <v>2</v>
      </c>
      <c r="J126" s="10">
        <v>13</v>
      </c>
      <c r="K126" s="6">
        <f>IF(C126=0,"-",(G126-C126)/C126)</f>
        <v>-0.47058823529411764</v>
      </c>
      <c r="L126" s="6">
        <f t="shared" ref="L126:N131" si="10">IF(D126=0,"-",(H126-D126)/D126)</f>
        <v>-0.33333333333333331</v>
      </c>
      <c r="M126" s="6">
        <f t="shared" si="10"/>
        <v>1</v>
      </c>
      <c r="N126" s="6">
        <f t="shared" si="10"/>
        <v>-0.38095238095238093</v>
      </c>
    </row>
    <row r="127" spans="2:14" ht="15" thickBot="1" x14ac:dyDescent="0.25">
      <c r="B127" s="4" t="s">
        <v>64</v>
      </c>
      <c r="C127" s="10">
        <v>2</v>
      </c>
      <c r="D127" s="10">
        <v>0</v>
      </c>
      <c r="E127" s="10">
        <v>0</v>
      </c>
      <c r="F127" s="10">
        <v>2</v>
      </c>
      <c r="G127" s="10">
        <v>3</v>
      </c>
      <c r="H127" s="10">
        <v>0</v>
      </c>
      <c r="I127" s="10">
        <v>0</v>
      </c>
      <c r="J127" s="10">
        <v>3</v>
      </c>
      <c r="K127" s="6">
        <f t="shared" ref="K127:K131" si="11">IF(C127=0,"-",(G127-C127)/C127)</f>
        <v>0.5</v>
      </c>
      <c r="L127" s="6" t="str">
        <f t="shared" si="10"/>
        <v>-</v>
      </c>
      <c r="M127" s="6" t="str">
        <f t="shared" si="10"/>
        <v>-</v>
      </c>
      <c r="N127" s="6">
        <f t="shared" si="10"/>
        <v>0.5</v>
      </c>
    </row>
    <row r="128" spans="2:14" ht="15" thickBot="1" x14ac:dyDescent="0.25">
      <c r="B128" s="4" t="s">
        <v>65</v>
      </c>
      <c r="C128" s="10">
        <v>0</v>
      </c>
      <c r="D128" s="10">
        <v>0</v>
      </c>
      <c r="E128" s="10">
        <v>0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6" t="str">
        <f t="shared" si="11"/>
        <v>-</v>
      </c>
      <c r="L128" s="6" t="str">
        <f t="shared" si="10"/>
        <v>-</v>
      </c>
      <c r="M128" s="6" t="str">
        <f t="shared" si="10"/>
        <v>-</v>
      </c>
      <c r="N128" s="6" t="str">
        <f t="shared" si="10"/>
        <v>-</v>
      </c>
    </row>
    <row r="129" spans="2:14" ht="15" thickBot="1" x14ac:dyDescent="0.25">
      <c r="B129" s="7" t="s">
        <v>66</v>
      </c>
      <c r="C129" s="10">
        <v>0</v>
      </c>
      <c r="D129" s="10">
        <v>0</v>
      </c>
      <c r="E129" s="10">
        <v>0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6" t="str">
        <f t="shared" si="11"/>
        <v>-</v>
      </c>
      <c r="L129" s="6" t="str">
        <f t="shared" si="10"/>
        <v>-</v>
      </c>
      <c r="M129" s="6" t="str">
        <f t="shared" si="10"/>
        <v>-</v>
      </c>
      <c r="N129" s="6" t="str">
        <f t="shared" si="10"/>
        <v>-</v>
      </c>
    </row>
    <row r="130" spans="2:14" ht="15" thickBot="1" x14ac:dyDescent="0.25">
      <c r="B130" s="4" t="s">
        <v>67</v>
      </c>
      <c r="C130" s="10">
        <v>0</v>
      </c>
      <c r="D130" s="10">
        <v>0</v>
      </c>
      <c r="E130" s="10">
        <v>0</v>
      </c>
      <c r="F130" s="10">
        <v>0</v>
      </c>
      <c r="G130" s="10">
        <v>1</v>
      </c>
      <c r="H130" s="10">
        <v>0</v>
      </c>
      <c r="I130" s="10">
        <v>0</v>
      </c>
      <c r="J130" s="10">
        <v>1</v>
      </c>
      <c r="K130" s="6" t="str">
        <f t="shared" si="11"/>
        <v>-</v>
      </c>
      <c r="L130" s="6" t="str">
        <f t="shared" si="10"/>
        <v>-</v>
      </c>
      <c r="M130" s="6" t="str">
        <f t="shared" si="10"/>
        <v>-</v>
      </c>
      <c r="N130" s="6" t="str">
        <f t="shared" si="10"/>
        <v>-</v>
      </c>
    </row>
    <row r="131" spans="2:14" ht="15" thickBot="1" x14ac:dyDescent="0.25">
      <c r="B131" s="4" t="s">
        <v>68</v>
      </c>
      <c r="C131" s="10">
        <v>19</v>
      </c>
      <c r="D131" s="10">
        <v>3</v>
      </c>
      <c r="E131" s="10">
        <v>1</v>
      </c>
      <c r="F131" s="10">
        <v>23</v>
      </c>
      <c r="G131" s="10">
        <v>13</v>
      </c>
      <c r="H131" s="10">
        <v>2</v>
      </c>
      <c r="I131" s="10">
        <v>2</v>
      </c>
      <c r="J131" s="10">
        <v>17</v>
      </c>
      <c r="K131" s="6">
        <f t="shared" si="11"/>
        <v>-0.31578947368421051</v>
      </c>
      <c r="L131" s="6">
        <f t="shared" si="10"/>
        <v>-0.33333333333333331</v>
      </c>
      <c r="M131" s="6">
        <f t="shared" si="10"/>
        <v>1</v>
      </c>
      <c r="N131" s="6">
        <f t="shared" si="10"/>
        <v>-0.2608695652173913</v>
      </c>
    </row>
    <row r="132" spans="2:14" ht="15" thickBot="1" x14ac:dyDescent="0.25">
      <c r="B132" s="4" t="s">
        <v>36</v>
      </c>
      <c r="C132" s="6">
        <f>IF(C126=0,"-",C126/(C126+C127))</f>
        <v>0.89473684210526316</v>
      </c>
      <c r="D132" s="6">
        <f>IF(D126=0,"-",D126/(D126+D127))</f>
        <v>1</v>
      </c>
      <c r="E132" s="6">
        <f t="shared" ref="E132:J132" si="12">IF(E126=0,"-",E126/(E126+E127))</f>
        <v>1</v>
      </c>
      <c r="F132" s="6">
        <f t="shared" si="12"/>
        <v>0.91304347826086951</v>
      </c>
      <c r="G132" s="6">
        <f t="shared" si="12"/>
        <v>0.75</v>
      </c>
      <c r="H132" s="6">
        <f t="shared" si="12"/>
        <v>1</v>
      </c>
      <c r="I132" s="6">
        <f t="shared" si="12"/>
        <v>1</v>
      </c>
      <c r="J132" s="6">
        <f t="shared" si="12"/>
        <v>0.8125</v>
      </c>
      <c r="K132" s="6">
        <f>IF(OR(C132="-",G132="-"),"-",(G132-C132)/C132)</f>
        <v>-0.16176470588235295</v>
      </c>
      <c r="L132" s="6">
        <f t="shared" ref="L132:N133" si="13">IF(OR(D132="-",H132="-"),"-",(H132-D132)/D132)</f>
        <v>0</v>
      </c>
      <c r="M132" s="6">
        <f t="shared" si="13"/>
        <v>0</v>
      </c>
      <c r="N132" s="6">
        <f t="shared" si="13"/>
        <v>-0.11011904761904756</v>
      </c>
    </row>
    <row r="133" spans="2:14" ht="15" thickBot="1" x14ac:dyDescent="0.25">
      <c r="B133" s="4" t="s">
        <v>37</v>
      </c>
      <c r="C133" s="6" t="str">
        <f>IF(C129=0,"-",C129/(C128+C129))</f>
        <v>-</v>
      </c>
      <c r="D133" s="6" t="str">
        <f t="shared" ref="D133:J133" si="14">IF(D129=0,"-",D129/(D128+D129))</f>
        <v>-</v>
      </c>
      <c r="E133" s="6" t="str">
        <f t="shared" si="14"/>
        <v>-</v>
      </c>
      <c r="F133" s="6" t="str">
        <f t="shared" si="14"/>
        <v>-</v>
      </c>
      <c r="G133" s="6" t="str">
        <f t="shared" si="14"/>
        <v>-</v>
      </c>
      <c r="H133" s="6" t="str">
        <f t="shared" si="14"/>
        <v>-</v>
      </c>
      <c r="I133" s="6" t="str">
        <f t="shared" si="14"/>
        <v>-</v>
      </c>
      <c r="J133" s="6" t="str">
        <f t="shared" si="14"/>
        <v>-</v>
      </c>
      <c r="K133" s="6" t="str">
        <f>IF(OR(C133="-",G133="-"),"-",(G133-C133)/C133)</f>
        <v>-</v>
      </c>
      <c r="L133" s="6" t="str">
        <f t="shared" si="13"/>
        <v>-</v>
      </c>
      <c r="M133" s="6" t="str">
        <f t="shared" si="13"/>
        <v>-</v>
      </c>
      <c r="N133" s="6" t="str">
        <f t="shared" si="13"/>
        <v>-</v>
      </c>
    </row>
    <row r="134" spans="2:14" x14ac:dyDescent="0.2">
      <c r="C134" s="13"/>
    </row>
    <row r="135" spans="2:14" x14ac:dyDescent="0.2">
      <c r="C135" s="13"/>
      <c r="M135" s="14"/>
    </row>
    <row r="136" spans="2:14" x14ac:dyDescent="0.2">
      <c r="C136" s="13"/>
    </row>
    <row r="139" spans="2:14" ht="29.25" customHeight="1" thickBot="1" x14ac:dyDescent="0.25">
      <c r="C139" s="26" t="s">
        <v>101</v>
      </c>
      <c r="D139" s="27"/>
      <c r="E139" s="27"/>
      <c r="F139" s="28"/>
      <c r="G139" s="26" t="s">
        <v>102</v>
      </c>
      <c r="H139" s="27"/>
      <c r="I139" s="27"/>
      <c r="J139" s="28"/>
      <c r="K139" s="29" t="s">
        <v>58</v>
      </c>
      <c r="L139" s="30"/>
      <c r="M139" s="30"/>
      <c r="N139" s="30"/>
    </row>
    <row r="140" spans="2:14" ht="57.75" customHeight="1" thickBot="1" x14ac:dyDescent="0.25">
      <c r="C140" s="12" t="s">
        <v>60</v>
      </c>
      <c r="D140" s="12" t="s">
        <v>70</v>
      </c>
      <c r="E140" s="12" t="s">
        <v>69</v>
      </c>
      <c r="F140" s="12" t="s">
        <v>62</v>
      </c>
      <c r="G140" s="12" t="s">
        <v>60</v>
      </c>
      <c r="H140" s="12" t="s">
        <v>70</v>
      </c>
      <c r="I140" s="12" t="s">
        <v>69</v>
      </c>
      <c r="J140" s="12" t="s">
        <v>62</v>
      </c>
      <c r="K140" s="12" t="s">
        <v>60</v>
      </c>
      <c r="L140" s="12" t="s">
        <v>70</v>
      </c>
      <c r="M140" s="12" t="s">
        <v>69</v>
      </c>
      <c r="N140" s="12" t="s">
        <v>62</v>
      </c>
    </row>
    <row r="141" spans="2:14" ht="15" thickBot="1" x14ac:dyDescent="0.25">
      <c r="B141" s="4" t="s">
        <v>71</v>
      </c>
      <c r="C141" s="10">
        <v>12</v>
      </c>
      <c r="D141" s="10">
        <v>0</v>
      </c>
      <c r="E141" s="10">
        <v>1</v>
      </c>
      <c r="F141" s="10">
        <v>13</v>
      </c>
      <c r="G141" s="10">
        <v>5</v>
      </c>
      <c r="H141" s="10">
        <v>0</v>
      </c>
      <c r="I141" s="10">
        <v>1</v>
      </c>
      <c r="J141" s="10">
        <v>6</v>
      </c>
      <c r="K141" s="6">
        <f>IF(C141=0,"-",(G141-C141)/C141)</f>
        <v>-0.58333333333333337</v>
      </c>
      <c r="L141" s="6" t="str">
        <f t="shared" ref="L141:N145" si="15">IF(D141=0,"-",(H141-D141)/D141)</f>
        <v>-</v>
      </c>
      <c r="M141" s="6">
        <f t="shared" si="15"/>
        <v>0</v>
      </c>
      <c r="N141" s="6">
        <f t="shared" si="15"/>
        <v>-0.53846153846153844</v>
      </c>
    </row>
    <row r="142" spans="2:14" ht="15" thickBot="1" x14ac:dyDescent="0.25">
      <c r="B142" s="4" t="s">
        <v>72</v>
      </c>
      <c r="C142" s="10">
        <v>30</v>
      </c>
      <c r="D142" s="10">
        <v>0</v>
      </c>
      <c r="E142" s="10">
        <v>13</v>
      </c>
      <c r="F142" s="10">
        <v>43</v>
      </c>
      <c r="G142" s="10">
        <v>23</v>
      </c>
      <c r="H142" s="10">
        <v>0</v>
      </c>
      <c r="I142" s="10">
        <v>16</v>
      </c>
      <c r="J142" s="10">
        <v>39</v>
      </c>
      <c r="K142" s="6">
        <f t="shared" ref="K142:K145" si="16">IF(C142=0,"-",(G142-C142)/C142)</f>
        <v>-0.23333333333333334</v>
      </c>
      <c r="L142" s="6" t="str">
        <f t="shared" si="15"/>
        <v>-</v>
      </c>
      <c r="M142" s="6">
        <f t="shared" si="15"/>
        <v>0.23076923076923078</v>
      </c>
      <c r="N142" s="6">
        <f t="shared" si="15"/>
        <v>-9.3023255813953487E-2</v>
      </c>
    </row>
    <row r="143" spans="2:14" ht="15" thickBot="1" x14ac:dyDescent="0.25">
      <c r="B143" s="4" t="s">
        <v>73</v>
      </c>
      <c r="C143" s="10">
        <v>220</v>
      </c>
      <c r="D143" s="10">
        <v>0</v>
      </c>
      <c r="E143" s="10">
        <v>29</v>
      </c>
      <c r="F143" s="10">
        <v>249</v>
      </c>
      <c r="G143" s="10">
        <v>216</v>
      </c>
      <c r="H143" s="10">
        <v>0</v>
      </c>
      <c r="I143" s="10">
        <v>18</v>
      </c>
      <c r="J143" s="10">
        <v>234</v>
      </c>
      <c r="K143" s="6">
        <f t="shared" si="16"/>
        <v>-1.8181818181818181E-2</v>
      </c>
      <c r="L143" s="6" t="str">
        <f t="shared" si="15"/>
        <v>-</v>
      </c>
      <c r="M143" s="6">
        <f t="shared" si="15"/>
        <v>-0.37931034482758619</v>
      </c>
      <c r="N143" s="6">
        <f t="shared" si="15"/>
        <v>-6.0240963855421686E-2</v>
      </c>
    </row>
    <row r="144" spans="2:14" ht="15" thickBot="1" x14ac:dyDescent="0.25">
      <c r="B144" s="4" t="s">
        <v>74</v>
      </c>
      <c r="C144" s="10">
        <v>24</v>
      </c>
      <c r="D144" s="10">
        <v>0</v>
      </c>
      <c r="E144" s="10">
        <v>16</v>
      </c>
      <c r="F144" s="10">
        <v>40</v>
      </c>
      <c r="G144" s="10">
        <v>39</v>
      </c>
      <c r="H144" s="10">
        <v>0</v>
      </c>
      <c r="I144" s="10">
        <v>9</v>
      </c>
      <c r="J144" s="10">
        <v>48</v>
      </c>
      <c r="K144" s="6">
        <f t="shared" si="16"/>
        <v>0.625</v>
      </c>
      <c r="L144" s="6" t="str">
        <f t="shared" si="15"/>
        <v>-</v>
      </c>
      <c r="M144" s="6">
        <f t="shared" si="15"/>
        <v>-0.4375</v>
      </c>
      <c r="N144" s="6">
        <f t="shared" si="15"/>
        <v>0.2</v>
      </c>
    </row>
    <row r="145" spans="2:14" ht="15" thickBot="1" x14ac:dyDescent="0.25">
      <c r="B145" s="4" t="s">
        <v>75</v>
      </c>
      <c r="C145" s="10">
        <v>0</v>
      </c>
      <c r="D145" s="10">
        <v>3</v>
      </c>
      <c r="E145" s="10">
        <v>0</v>
      </c>
      <c r="F145" s="10">
        <v>3</v>
      </c>
      <c r="G145" s="10">
        <v>2</v>
      </c>
      <c r="H145" s="10">
        <v>0</v>
      </c>
      <c r="I145" s="10">
        <v>0</v>
      </c>
      <c r="J145" s="10">
        <v>2</v>
      </c>
      <c r="K145" s="6" t="str">
        <f t="shared" si="16"/>
        <v>-</v>
      </c>
      <c r="L145" s="6">
        <f t="shared" si="15"/>
        <v>-1</v>
      </c>
      <c r="M145" s="6" t="str">
        <f t="shared" si="15"/>
        <v>-</v>
      </c>
      <c r="N145" s="6">
        <f t="shared" si="15"/>
        <v>-0.33333333333333331</v>
      </c>
    </row>
    <row r="146" spans="2:14" ht="15" thickBot="1" x14ac:dyDescent="0.25">
      <c r="B146" s="7" t="s">
        <v>68</v>
      </c>
      <c r="C146" s="10">
        <v>286</v>
      </c>
      <c r="D146" s="10">
        <v>3</v>
      </c>
      <c r="E146" s="10">
        <v>59</v>
      </c>
      <c r="F146" s="10">
        <v>348</v>
      </c>
      <c r="G146" s="10">
        <v>285</v>
      </c>
      <c r="H146" s="10">
        <v>0</v>
      </c>
      <c r="I146" s="10">
        <v>44</v>
      </c>
      <c r="J146" s="10">
        <v>329</v>
      </c>
      <c r="K146" s="6">
        <f t="shared" ref="K146" si="17">IF(C146=0,"-",(G146-C146)/C146)</f>
        <v>-3.4965034965034965E-3</v>
      </c>
      <c r="L146" s="6">
        <f t="shared" ref="L146" si="18">IF(D146=0,"-",(H146-D146)/D146)</f>
        <v>-1</v>
      </c>
      <c r="M146" s="6">
        <f t="shared" ref="M146" si="19">IF(E146=0,"-",(I146-E146)/E146)</f>
        <v>-0.25423728813559321</v>
      </c>
      <c r="N146" s="6">
        <f t="shared" ref="N146" si="20">IF(F146=0,"-",(J146-F146)/F146)</f>
        <v>-5.459770114942529E-2</v>
      </c>
    </row>
    <row r="147" spans="2:14" ht="29.25" thickBot="1" x14ac:dyDescent="0.25">
      <c r="B147" s="7" t="s">
        <v>76</v>
      </c>
      <c r="C147" s="6">
        <f t="shared" ref="C147:J148" si="21">IF(C141=0,"-",(C141/(C141+C143)))</f>
        <v>5.1724137931034482E-2</v>
      </c>
      <c r="D147" s="6" t="str">
        <f t="shared" si="21"/>
        <v>-</v>
      </c>
      <c r="E147" s="6">
        <f t="shared" si="21"/>
        <v>3.3333333333333333E-2</v>
      </c>
      <c r="F147" s="6">
        <f t="shared" si="21"/>
        <v>4.9618320610687022E-2</v>
      </c>
      <c r="G147" s="6">
        <f t="shared" si="21"/>
        <v>2.2624434389140271E-2</v>
      </c>
      <c r="H147" s="6" t="str">
        <f t="shared" si="21"/>
        <v>-</v>
      </c>
      <c r="I147" s="6">
        <f t="shared" si="21"/>
        <v>5.2631578947368418E-2</v>
      </c>
      <c r="J147" s="6">
        <f t="shared" si="21"/>
        <v>2.5000000000000001E-2</v>
      </c>
      <c r="K147" s="6">
        <f>IF(OR(C147="-",G147="-"),"-",(G147-C147)/C147)</f>
        <v>-0.56259426847662142</v>
      </c>
      <c r="L147" s="6" t="str">
        <f t="shared" ref="L147:N148" si="22">IF(OR(D147="-",H147="-"),"-",(H147-D147)/D147)</f>
        <v>-</v>
      </c>
      <c r="M147" s="6">
        <f t="shared" si="22"/>
        <v>0.57894736842105254</v>
      </c>
      <c r="N147" s="6">
        <f t="shared" si="22"/>
        <v>-0.49615384615384611</v>
      </c>
    </row>
    <row r="148" spans="2:14" ht="29.25" thickBot="1" x14ac:dyDescent="0.25">
      <c r="B148" s="7" t="s">
        <v>77</v>
      </c>
      <c r="C148" s="6">
        <f t="shared" si="21"/>
        <v>0.55555555555555558</v>
      </c>
      <c r="D148" s="6" t="str">
        <f t="shared" si="21"/>
        <v>-</v>
      </c>
      <c r="E148" s="6">
        <f t="shared" si="21"/>
        <v>0.44827586206896552</v>
      </c>
      <c r="F148" s="6">
        <f t="shared" si="21"/>
        <v>0.51807228915662651</v>
      </c>
      <c r="G148" s="6">
        <f t="shared" si="21"/>
        <v>0.37096774193548387</v>
      </c>
      <c r="H148" s="6" t="str">
        <f t="shared" si="21"/>
        <v>-</v>
      </c>
      <c r="I148" s="6">
        <f t="shared" si="21"/>
        <v>0.64</v>
      </c>
      <c r="J148" s="6">
        <f t="shared" si="21"/>
        <v>0.44827586206896552</v>
      </c>
      <c r="K148" s="6">
        <f>IF(OR(C148="-",G148="-"),"-",(G148-C148)/C148)</f>
        <v>-0.33225806451612905</v>
      </c>
      <c r="L148" s="6" t="str">
        <f t="shared" si="22"/>
        <v>-</v>
      </c>
      <c r="M148" s="6">
        <f t="shared" si="22"/>
        <v>0.4276923076923077</v>
      </c>
      <c r="N148" s="6">
        <f t="shared" si="22"/>
        <v>-0.1347233360064154</v>
      </c>
    </row>
    <row r="149" spans="2:14" ht="14.25" x14ac:dyDescent="0.2">
      <c r="B149" s="7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</row>
    <row r="152" spans="2:14" ht="14.25" x14ac:dyDescent="0.2">
      <c r="B152" s="7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</row>
    <row r="153" spans="2:14" ht="14.25" x14ac:dyDescent="0.2">
      <c r="B153" s="7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</row>
    <row r="154" spans="2:14" ht="29.25" customHeight="1" thickBot="1" x14ac:dyDescent="0.25">
      <c r="B154" s="7"/>
      <c r="C154" s="8" t="s">
        <v>101</v>
      </c>
      <c r="D154" s="8" t="s">
        <v>102</v>
      </c>
      <c r="E154" s="8" t="s">
        <v>99</v>
      </c>
    </row>
    <row r="155" spans="2:14" ht="15" thickBot="1" x14ac:dyDescent="0.25">
      <c r="B155" s="4" t="s">
        <v>94</v>
      </c>
      <c r="C155" s="19">
        <v>244</v>
      </c>
      <c r="D155" s="19">
        <v>255</v>
      </c>
      <c r="E155" s="18">
        <f>IF(C155=0,"-",(D155-C155)/C155)</f>
        <v>4.5081967213114756E-2</v>
      </c>
      <c r="F155" s="18"/>
      <c r="G155" s="18"/>
      <c r="H155" s="18"/>
      <c r="I155" s="18"/>
      <c r="J155" s="18"/>
      <c r="K155" s="18"/>
      <c r="L155" s="18"/>
      <c r="M155" s="18"/>
      <c r="N155" s="18"/>
    </row>
    <row r="156" spans="2:14" ht="15" thickBot="1" x14ac:dyDescent="0.25">
      <c r="B156" s="4" t="s">
        <v>95</v>
      </c>
      <c r="C156" s="19">
        <v>40</v>
      </c>
      <c r="D156" s="19">
        <v>28</v>
      </c>
      <c r="E156" s="18">
        <f t="shared" ref="E156:E157" si="23">IF(C156=0,"-",(D156-C156)/C156)</f>
        <v>-0.3</v>
      </c>
      <c r="F156" s="18"/>
      <c r="G156" s="18"/>
      <c r="H156" s="18"/>
      <c r="I156" s="18"/>
      <c r="J156" s="18"/>
      <c r="K156" s="18"/>
      <c r="L156" s="18"/>
      <c r="M156" s="18"/>
      <c r="N156" s="18"/>
    </row>
    <row r="157" spans="2:14" ht="15" thickBot="1" x14ac:dyDescent="0.25">
      <c r="B157" s="4" t="s">
        <v>96</v>
      </c>
      <c r="C157" s="19">
        <v>2</v>
      </c>
      <c r="D157" s="19">
        <v>2</v>
      </c>
      <c r="E157" s="18">
        <f t="shared" si="23"/>
        <v>0</v>
      </c>
      <c r="F157" s="18"/>
      <c r="G157" s="18"/>
      <c r="H157" s="18"/>
      <c r="I157" s="18"/>
      <c r="J157" s="18"/>
      <c r="K157" s="18"/>
      <c r="L157" s="18"/>
      <c r="M157" s="18"/>
      <c r="N157" s="18"/>
    </row>
    <row r="158" spans="2:14" ht="15" thickBot="1" x14ac:dyDescent="0.25">
      <c r="B158" s="4" t="s">
        <v>97</v>
      </c>
      <c r="C158" s="18">
        <f>IF(C155=0,"-",C155/(C155+C156+C157))</f>
        <v>0.85314685314685312</v>
      </c>
      <c r="D158" s="18">
        <f>IF(D155=0,"-",D155/(D155+D156+D157))</f>
        <v>0.89473684210526316</v>
      </c>
      <c r="E158" s="18">
        <f>IF(OR(C158="-",D158="-"),"-",(D158-C158)/C158)</f>
        <v>4.8748921484037998E-2</v>
      </c>
      <c r="F158" s="18"/>
      <c r="G158" s="18"/>
      <c r="H158" s="18"/>
      <c r="I158" s="18"/>
      <c r="J158" s="18"/>
      <c r="K158" s="18"/>
      <c r="L158" s="18"/>
      <c r="M158" s="18"/>
      <c r="N158" s="18"/>
    </row>
    <row r="159" spans="2:14" ht="14.25" x14ac:dyDescent="0.2">
      <c r="B159" s="7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</row>
    <row r="160" spans="2:14" ht="14.25" x14ac:dyDescent="0.2">
      <c r="B160" s="7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</row>
    <row r="161" spans="2:14" ht="14.25" x14ac:dyDescent="0.2">
      <c r="B161" s="7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</row>
    <row r="163" spans="2:14" ht="42.75" customHeight="1" thickBot="1" x14ac:dyDescent="0.25">
      <c r="C163" s="8" t="s">
        <v>101</v>
      </c>
      <c r="D163" s="8" t="s">
        <v>102</v>
      </c>
      <c r="E163" s="8" t="s">
        <v>99</v>
      </c>
    </row>
    <row r="164" spans="2:14" ht="20.100000000000001" customHeight="1" thickBot="1" x14ac:dyDescent="0.25">
      <c r="B164" s="4" t="s">
        <v>38</v>
      </c>
      <c r="C164" s="5">
        <v>23</v>
      </c>
      <c r="D164" s="5">
        <v>16</v>
      </c>
      <c r="E164" s="6">
        <f>IF(C164=0,"-",(D164-C164)/C164)</f>
        <v>-0.30434782608695654</v>
      </c>
    </row>
    <row r="165" spans="2:14" ht="20.100000000000001" customHeight="1" thickBot="1" x14ac:dyDescent="0.25">
      <c r="B165" s="4" t="s">
        <v>41</v>
      </c>
      <c r="C165" s="5">
        <v>14</v>
      </c>
      <c r="D165" s="5">
        <v>11</v>
      </c>
      <c r="E165" s="6">
        <f t="shared" ref="E165:E166" si="24">IF(C165=0,"-",(D165-C165)/C165)</f>
        <v>-0.21428571428571427</v>
      </c>
    </row>
    <row r="166" spans="2:14" ht="20.100000000000001" customHeight="1" thickBot="1" x14ac:dyDescent="0.25">
      <c r="B166" s="4" t="s">
        <v>42</v>
      </c>
      <c r="C166" s="5">
        <v>7</v>
      </c>
      <c r="D166" s="5">
        <v>2</v>
      </c>
      <c r="E166" s="6">
        <f t="shared" si="24"/>
        <v>-0.7142857142857143</v>
      </c>
    </row>
    <row r="167" spans="2:14" ht="20.100000000000001" customHeight="1" thickBot="1" x14ac:dyDescent="0.25">
      <c r="B167" s="4" t="s">
        <v>98</v>
      </c>
      <c r="C167" s="6">
        <f>IF(C164=0,"-",(C165+C166)/C164)</f>
        <v>0.91304347826086951</v>
      </c>
      <c r="D167" s="6">
        <f>IF(D164=0,"-",(D165+D166)/D164)</f>
        <v>0.8125</v>
      </c>
      <c r="E167" s="6">
        <f t="shared" ref="E167:E169" si="25">IF(OR(C167="-",D167="-"),"-",(D167-C167)/C167)</f>
        <v>-0.11011904761904756</v>
      </c>
    </row>
    <row r="168" spans="2:14" ht="20.100000000000001" customHeight="1" thickBot="1" x14ac:dyDescent="0.25">
      <c r="B168" s="4" t="s">
        <v>39</v>
      </c>
      <c r="C168" s="6">
        <v>0.93333333333333335</v>
      </c>
      <c r="D168" s="6">
        <v>0.84615384615384615</v>
      </c>
      <c r="E168" s="6">
        <f t="shared" si="25"/>
        <v>-9.3406593406593436E-2</v>
      </c>
    </row>
    <row r="169" spans="2:14" ht="20.100000000000001" customHeight="1" thickBot="1" x14ac:dyDescent="0.25">
      <c r="B169" s="4" t="s">
        <v>40</v>
      </c>
      <c r="C169" s="6">
        <v>0.875</v>
      </c>
      <c r="D169" s="6">
        <v>0.66666666666666663</v>
      </c>
      <c r="E169" s="6">
        <f t="shared" si="25"/>
        <v>-0.23809523809523814</v>
      </c>
    </row>
    <row r="170" spans="2:14" ht="20.100000000000001" customHeight="1" x14ac:dyDescent="0.2">
      <c r="B170" s="7"/>
      <c r="C170" s="18"/>
      <c r="D170" s="18"/>
      <c r="E170" s="18"/>
    </row>
    <row r="175" spans="2:14" ht="42.75" customHeight="1" thickBot="1" x14ac:dyDescent="0.25">
      <c r="C175" s="8" t="s">
        <v>101</v>
      </c>
      <c r="D175" s="8" t="s">
        <v>102</v>
      </c>
      <c r="E175" s="8" t="s">
        <v>99</v>
      </c>
    </row>
    <row r="176" spans="2:14" ht="15" thickBot="1" x14ac:dyDescent="0.25">
      <c r="B176" s="15" t="s">
        <v>81</v>
      </c>
      <c r="C176" s="5">
        <v>21</v>
      </c>
      <c r="D176" s="5">
        <v>13</v>
      </c>
      <c r="E176" s="6">
        <f>IF(C176=0,"-",(D176-C176)/C176)</f>
        <v>-0.38095238095238093</v>
      </c>
      <c r="H176" s="13"/>
    </row>
    <row r="177" spans="2:10" ht="15" thickBot="1" x14ac:dyDescent="0.25">
      <c r="B177" s="4" t="s">
        <v>43</v>
      </c>
      <c r="C177" s="5">
        <v>18</v>
      </c>
      <c r="D177" s="5">
        <v>10</v>
      </c>
      <c r="E177" s="6">
        <f t="shared" ref="E177:E183" si="26">IF(C177=0,"-",(D177-C177)/C177)</f>
        <v>-0.44444444444444442</v>
      </c>
      <c r="H177" s="13"/>
    </row>
    <row r="178" spans="2:10" ht="15" thickBot="1" x14ac:dyDescent="0.25">
      <c r="B178" s="4" t="s">
        <v>47</v>
      </c>
      <c r="C178" s="5">
        <v>3</v>
      </c>
      <c r="D178" s="5">
        <v>1</v>
      </c>
      <c r="E178" s="6">
        <f t="shared" si="26"/>
        <v>-0.66666666666666663</v>
      </c>
      <c r="H178" s="13"/>
    </row>
    <row r="179" spans="2:10" ht="15" thickBot="1" x14ac:dyDescent="0.25">
      <c r="B179" s="4" t="s">
        <v>78</v>
      </c>
      <c r="C179" s="5">
        <v>0</v>
      </c>
      <c r="D179" s="5">
        <v>2</v>
      </c>
      <c r="E179" s="6" t="str">
        <f t="shared" si="26"/>
        <v>-</v>
      </c>
      <c r="H179" s="13"/>
    </row>
    <row r="180" spans="2:10" ht="15" thickBot="1" x14ac:dyDescent="0.25">
      <c r="B180" s="15" t="s">
        <v>79</v>
      </c>
      <c r="C180" s="5">
        <v>324</v>
      </c>
      <c r="D180" s="5">
        <v>262</v>
      </c>
      <c r="E180" s="6">
        <f t="shared" si="26"/>
        <v>-0.19135802469135801</v>
      </c>
      <c r="H180" s="13"/>
    </row>
    <row r="181" spans="2:10" ht="15" thickBot="1" x14ac:dyDescent="0.25">
      <c r="B181" s="4" t="s">
        <v>47</v>
      </c>
      <c r="C181" s="5">
        <v>262</v>
      </c>
      <c r="D181" s="5">
        <v>216</v>
      </c>
      <c r="E181" s="6">
        <f t="shared" si="26"/>
        <v>-0.17557251908396945</v>
      </c>
      <c r="H181" s="13"/>
    </row>
    <row r="182" spans="2:10" ht="15" thickBot="1" x14ac:dyDescent="0.25">
      <c r="B182" s="4" t="s">
        <v>70</v>
      </c>
      <c r="C182" s="5">
        <v>3</v>
      </c>
      <c r="D182" s="5">
        <v>0</v>
      </c>
      <c r="E182" s="6">
        <f t="shared" si="26"/>
        <v>-1</v>
      </c>
      <c r="H182" s="13"/>
    </row>
    <row r="183" spans="2:10" ht="15" thickBot="1" x14ac:dyDescent="0.25">
      <c r="B183" s="4" t="s">
        <v>80</v>
      </c>
      <c r="C183" s="5">
        <v>59</v>
      </c>
      <c r="D183" s="5">
        <v>46</v>
      </c>
      <c r="E183" s="6">
        <f t="shared" si="26"/>
        <v>-0.22033898305084745</v>
      </c>
      <c r="H183" s="13"/>
    </row>
    <row r="184" spans="2:10" x14ac:dyDescent="0.2">
      <c r="B184" s="9"/>
      <c r="C184" s="9"/>
      <c r="D184" s="9"/>
      <c r="E184" s="9"/>
      <c r="F184" s="9"/>
      <c r="G184" s="9"/>
      <c r="H184" s="9"/>
      <c r="I184" s="9"/>
      <c r="J184" s="9"/>
    </row>
    <row r="185" spans="2:10" x14ac:dyDescent="0.2">
      <c r="B185" s="9"/>
      <c r="C185" s="9"/>
      <c r="D185" s="9"/>
      <c r="E185" s="9"/>
      <c r="F185" s="9"/>
      <c r="G185" s="9"/>
      <c r="H185" s="9"/>
      <c r="I185" s="9"/>
      <c r="J185" s="9"/>
    </row>
    <row r="194" spans="2:5" ht="42.75" customHeight="1" thickBot="1" x14ac:dyDescent="0.25">
      <c r="C194" s="8" t="s">
        <v>101</v>
      </c>
      <c r="D194" s="8" t="s">
        <v>102</v>
      </c>
      <c r="E194" s="8" t="s">
        <v>99</v>
      </c>
    </row>
    <row r="195" spans="2:5" ht="15" thickBot="1" x14ac:dyDescent="0.25">
      <c r="B195" s="4" t="s">
        <v>82</v>
      </c>
      <c r="C195" s="5">
        <v>8</v>
      </c>
      <c r="D195" s="5">
        <v>9</v>
      </c>
      <c r="E195" s="6">
        <f t="shared" ref="E195:E198" si="27">IF(C195=0,"-",(D195-C195)/C195)</f>
        <v>0.125</v>
      </c>
    </row>
    <row r="196" spans="2:5" ht="15" thickBot="1" x14ac:dyDescent="0.25">
      <c r="B196" s="4" t="s">
        <v>83</v>
      </c>
      <c r="C196" s="5">
        <v>0</v>
      </c>
      <c r="D196" s="5">
        <v>0</v>
      </c>
      <c r="E196" s="6" t="str">
        <f t="shared" si="27"/>
        <v>-</v>
      </c>
    </row>
    <row r="197" spans="2:5" ht="15" thickBot="1" x14ac:dyDescent="0.25">
      <c r="B197" s="4" t="s">
        <v>84</v>
      </c>
      <c r="C197" s="5">
        <v>8</v>
      </c>
      <c r="D197" s="5">
        <v>9</v>
      </c>
      <c r="E197" s="6">
        <f t="shared" si="27"/>
        <v>0.125</v>
      </c>
    </row>
    <row r="198" spans="2:5" ht="15" thickBot="1" x14ac:dyDescent="0.25">
      <c r="B198" s="4" t="s">
        <v>85</v>
      </c>
      <c r="C198" s="5">
        <v>6</v>
      </c>
      <c r="D198" s="5">
        <v>6</v>
      </c>
      <c r="E198" s="6">
        <f t="shared" si="27"/>
        <v>0</v>
      </c>
    </row>
    <row r="199" spans="2:5" ht="14.25" x14ac:dyDescent="0.2">
      <c r="B199" s="7"/>
      <c r="C199" s="19"/>
      <c r="D199" s="19"/>
      <c r="E199" s="18"/>
    </row>
    <row r="204" spans="2:5" ht="42.75" customHeight="1" thickBot="1" x14ac:dyDescent="0.25">
      <c r="C204" s="8" t="s">
        <v>101</v>
      </c>
      <c r="D204" s="8" t="s">
        <v>102</v>
      </c>
      <c r="E204" s="8" t="s">
        <v>99</v>
      </c>
    </row>
    <row r="205" spans="2:5" ht="20.100000000000001" customHeight="1" thickBot="1" x14ac:dyDescent="0.25">
      <c r="B205" s="16" t="s">
        <v>88</v>
      </c>
      <c r="C205" s="5"/>
      <c r="D205" s="5"/>
      <c r="E205" s="6" t="str">
        <f t="shared" ref="E205:E208" si="28">IF(C205=0,"-",(D205-C205)/C205)</f>
        <v>-</v>
      </c>
    </row>
    <row r="206" spans="2:5" ht="20.100000000000001" customHeight="1" thickBot="1" x14ac:dyDescent="0.25">
      <c r="B206" s="17" t="s">
        <v>89</v>
      </c>
      <c r="C206" s="5">
        <v>8</v>
      </c>
      <c r="D206" s="5">
        <v>9</v>
      </c>
      <c r="E206" s="6">
        <f t="shared" si="28"/>
        <v>0.125</v>
      </c>
    </row>
    <row r="207" spans="2:5" ht="20.100000000000001" customHeight="1" thickBot="1" x14ac:dyDescent="0.25">
      <c r="B207" s="17" t="s">
        <v>86</v>
      </c>
      <c r="C207" s="5">
        <v>8</v>
      </c>
      <c r="D207" s="5">
        <v>8</v>
      </c>
      <c r="E207" s="6">
        <f t="shared" si="28"/>
        <v>0</v>
      </c>
    </row>
    <row r="208" spans="2:5" ht="20.100000000000001" customHeight="1" thickBot="1" x14ac:dyDescent="0.25">
      <c r="B208" s="17" t="s">
        <v>87</v>
      </c>
      <c r="C208" s="5">
        <v>0</v>
      </c>
      <c r="D208" s="5">
        <v>1</v>
      </c>
      <c r="E208" s="6" t="str">
        <f t="shared" si="28"/>
        <v>-</v>
      </c>
    </row>
    <row r="209" spans="2:5" ht="20.100000000000001" customHeight="1" thickBot="1" x14ac:dyDescent="0.25">
      <c r="B209" s="17" t="s">
        <v>90</v>
      </c>
      <c r="C209" s="5"/>
      <c r="D209" s="5"/>
      <c r="E209" s="6"/>
    </row>
    <row r="210" spans="2:5" ht="20.100000000000001" customHeight="1" thickBot="1" x14ac:dyDescent="0.25">
      <c r="B210" s="17" t="s">
        <v>89</v>
      </c>
      <c r="C210" s="5">
        <v>0</v>
      </c>
      <c r="D210" s="5">
        <v>0</v>
      </c>
      <c r="E210" s="6" t="str">
        <f>IF(C210=0,"-",(D210-C210)/C210)</f>
        <v>-</v>
      </c>
    </row>
    <row r="211" spans="2:5" ht="15" thickBot="1" x14ac:dyDescent="0.25">
      <c r="B211" s="17" t="s">
        <v>86</v>
      </c>
      <c r="C211" s="5">
        <v>0</v>
      </c>
      <c r="D211" s="5">
        <v>0</v>
      </c>
      <c r="E211" s="6" t="str">
        <f t="shared" ref="E211:E212" si="29">IF(C211=0,"-",(D211-C211)/C211)</f>
        <v>-</v>
      </c>
    </row>
    <row r="212" spans="2:5" ht="15" thickBot="1" x14ac:dyDescent="0.25">
      <c r="B212" s="17" t="s">
        <v>87</v>
      </c>
      <c r="C212" s="5">
        <v>0</v>
      </c>
      <c r="D212" s="5">
        <v>0</v>
      </c>
      <c r="E212" s="6" t="str">
        <f t="shared" si="29"/>
        <v>-</v>
      </c>
    </row>
    <row r="213" spans="2:5" ht="14.25" x14ac:dyDescent="0.2">
      <c r="B213" s="21"/>
      <c r="C213" s="19"/>
      <c r="D213" s="19"/>
      <c r="E213" s="18"/>
    </row>
    <row r="218" spans="2:5" ht="42.75" customHeight="1" thickBot="1" x14ac:dyDescent="0.25">
      <c r="C218" s="8" t="s">
        <v>101</v>
      </c>
      <c r="D218" s="8" t="s">
        <v>102</v>
      </c>
      <c r="E218" s="8" t="s">
        <v>99</v>
      </c>
    </row>
    <row r="219" spans="2:5" ht="15" thickBot="1" x14ac:dyDescent="0.25">
      <c r="B219" s="16" t="s">
        <v>91</v>
      </c>
      <c r="C219" s="5">
        <v>13</v>
      </c>
      <c r="D219" s="5">
        <v>21</v>
      </c>
      <c r="E219" s="6">
        <f t="shared" ref="E219:E221" si="30">IF(C219=0,"-",(D219-C219)/C219)</f>
        <v>0.61538461538461542</v>
      </c>
    </row>
    <row r="220" spans="2:5" ht="15" thickBot="1" x14ac:dyDescent="0.25">
      <c r="B220" s="16" t="s">
        <v>92</v>
      </c>
      <c r="C220" s="5">
        <v>8</v>
      </c>
      <c r="D220" s="5">
        <v>14</v>
      </c>
      <c r="E220" s="6">
        <f t="shared" si="30"/>
        <v>0.75</v>
      </c>
    </row>
    <row r="221" spans="2:5" ht="15" thickBot="1" x14ac:dyDescent="0.25">
      <c r="B221" s="16" t="s">
        <v>93</v>
      </c>
      <c r="C221" s="5">
        <v>33</v>
      </c>
      <c r="D221" s="5">
        <v>44</v>
      </c>
      <c r="E221" s="6">
        <f t="shared" si="30"/>
        <v>0.33333333333333331</v>
      </c>
    </row>
    <row r="222" spans="2:5" ht="15" thickBot="1" x14ac:dyDescent="0.25">
      <c r="C222" s="5"/>
      <c r="D222" s="5"/>
      <c r="E222" s="6"/>
    </row>
    <row r="223" spans="2:5" ht="15" thickBot="1" x14ac:dyDescent="0.25">
      <c r="C223" s="5"/>
      <c r="D223" s="5"/>
      <c r="E223" s="6"/>
    </row>
    <row r="224" spans="2:5" ht="15" thickBot="1" x14ac:dyDescent="0.25">
      <c r="C224" s="5"/>
      <c r="D224" s="5"/>
      <c r="E224" s="6"/>
    </row>
    <row r="225" spans="3:5" ht="15" thickBot="1" x14ac:dyDescent="0.25">
      <c r="C225" s="5"/>
      <c r="D225" s="5"/>
      <c r="E225" s="6"/>
    </row>
    <row r="226" spans="3:5" ht="15" thickBot="1" x14ac:dyDescent="0.25">
      <c r="C226" s="5"/>
      <c r="D226" s="5"/>
      <c r="E226" s="6"/>
    </row>
  </sheetData>
  <mergeCells count="6">
    <mergeCell ref="C124:F124"/>
    <mergeCell ref="G124:J124"/>
    <mergeCell ref="K124:N124"/>
    <mergeCell ref="C139:F139"/>
    <mergeCell ref="G139:J139"/>
    <mergeCell ref="K139:N139"/>
  </mergeCells>
  <pageMargins left="0.70866141732283472" right="0.70866141732283472" top="0.74803149606299213" bottom="0.74803149606299213" header="0.31496062992125984" footer="0.31496062992125984"/>
  <pageSetup paperSize="9" scale="11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26"/>
  <sheetViews>
    <sheetView workbookViewId="0"/>
  </sheetViews>
  <sheetFormatPr baseColWidth="10" defaultRowHeight="12.75" x14ac:dyDescent="0.2"/>
  <cols>
    <col min="2" max="2" width="56.875" bestFit="1" customWidth="1"/>
    <col min="3" max="4" width="12.5" customWidth="1"/>
    <col min="5" max="5" width="12.75" customWidth="1"/>
    <col min="6" max="6" width="8.75" bestFit="1" customWidth="1"/>
    <col min="7" max="7" width="11.625" customWidth="1"/>
    <col min="8" max="8" width="12.125" customWidth="1"/>
    <col min="9" max="9" width="12.75" customWidth="1"/>
    <col min="10" max="10" width="8.75" bestFit="1" customWidth="1"/>
    <col min="11" max="11" width="11.625" bestFit="1" customWidth="1"/>
    <col min="12" max="12" width="12" bestFit="1" customWidth="1"/>
    <col min="13" max="13" width="12.75" customWidth="1"/>
    <col min="14" max="14" width="9.625" bestFit="1" customWidth="1"/>
  </cols>
  <sheetData>
    <row r="1" spans="1:5" ht="15" thickBot="1" x14ac:dyDescent="0.25">
      <c r="A1" s="5"/>
      <c r="B1" s="5"/>
    </row>
    <row r="2" spans="1:5" ht="15" thickBot="1" x14ac:dyDescent="0.25">
      <c r="A2" s="5"/>
      <c r="B2" s="5"/>
    </row>
    <row r="3" spans="1:5" ht="15" thickBot="1" x14ac:dyDescent="0.25">
      <c r="A3" s="5"/>
      <c r="B3" s="5"/>
    </row>
    <row r="11" spans="1:5" ht="27" customHeight="1" x14ac:dyDescent="0.2">
      <c r="B11" s="20" t="str">
        <f>Portada!B9</f>
        <v>2º Trimestre 2019</v>
      </c>
    </row>
    <row r="13" spans="1:5" ht="42.75" customHeight="1" thickBot="1" x14ac:dyDescent="0.25">
      <c r="C13" s="8" t="s">
        <v>101</v>
      </c>
      <c r="D13" s="8" t="s">
        <v>102</v>
      </c>
      <c r="E13" s="8" t="s">
        <v>99</v>
      </c>
    </row>
    <row r="14" spans="1:5" ht="20.100000000000001" customHeight="1" thickBot="1" x14ac:dyDescent="0.25">
      <c r="B14" s="4" t="s">
        <v>22</v>
      </c>
      <c r="C14" s="5">
        <v>622</v>
      </c>
      <c r="D14" s="5">
        <v>632</v>
      </c>
      <c r="E14" s="6">
        <f>IF(C14&gt;0,(D14-C14)/C14,"-")</f>
        <v>1.607717041800643E-2</v>
      </c>
    </row>
    <row r="15" spans="1:5" ht="20.100000000000001" customHeight="1" thickBot="1" x14ac:dyDescent="0.25">
      <c r="B15" s="4" t="s">
        <v>17</v>
      </c>
      <c r="C15" s="5">
        <v>596</v>
      </c>
      <c r="D15" s="5">
        <v>628</v>
      </c>
      <c r="E15" s="6">
        <f t="shared" ref="E15:E23" si="0">IF(C15&gt;0,(D15-C15)/C15,"-")</f>
        <v>5.3691275167785234E-2</v>
      </c>
    </row>
    <row r="16" spans="1:5" ht="20.100000000000001" customHeight="1" thickBot="1" x14ac:dyDescent="0.25">
      <c r="B16" s="4" t="s">
        <v>18</v>
      </c>
      <c r="C16" s="5">
        <v>542</v>
      </c>
      <c r="D16" s="5">
        <v>568</v>
      </c>
      <c r="E16" s="6">
        <f t="shared" si="0"/>
        <v>4.797047970479705E-2</v>
      </c>
    </row>
    <row r="17" spans="2:5" ht="20.100000000000001" customHeight="1" thickBot="1" x14ac:dyDescent="0.25">
      <c r="B17" s="4" t="s">
        <v>19</v>
      </c>
      <c r="C17" s="5">
        <v>54</v>
      </c>
      <c r="D17" s="5">
        <v>60</v>
      </c>
      <c r="E17" s="6">
        <f t="shared" si="0"/>
        <v>0.1111111111111111</v>
      </c>
    </row>
    <row r="18" spans="2:5" ht="20.100000000000001" customHeight="1" thickBot="1" x14ac:dyDescent="0.25">
      <c r="B18" s="4" t="s">
        <v>20</v>
      </c>
      <c r="C18" s="6">
        <f>C17/C15</f>
        <v>9.0604026845637578E-2</v>
      </c>
      <c r="D18" s="6">
        <f>D17/D15</f>
        <v>9.5541401273885357E-2</v>
      </c>
      <c r="E18" s="6">
        <f t="shared" si="0"/>
        <v>5.4493984430290306E-2</v>
      </c>
    </row>
    <row r="19" spans="2:5" ht="30" customHeight="1" thickBot="1" x14ac:dyDescent="0.25">
      <c r="B19" s="4" t="s">
        <v>23</v>
      </c>
      <c r="C19" s="5">
        <v>34</v>
      </c>
      <c r="D19" s="5">
        <v>36</v>
      </c>
      <c r="E19" s="6">
        <f t="shared" si="0"/>
        <v>5.8823529411764705E-2</v>
      </c>
    </row>
    <row r="20" spans="2:5" ht="20.100000000000001" customHeight="1" thickBot="1" x14ac:dyDescent="0.25">
      <c r="B20" s="4" t="s">
        <v>24</v>
      </c>
      <c r="C20" s="5">
        <v>27</v>
      </c>
      <c r="D20" s="5">
        <v>28</v>
      </c>
      <c r="E20" s="6">
        <f t="shared" si="0"/>
        <v>3.7037037037037035E-2</v>
      </c>
    </row>
    <row r="21" spans="2:5" ht="20.100000000000001" customHeight="1" thickBot="1" x14ac:dyDescent="0.25">
      <c r="B21" s="4" t="s">
        <v>25</v>
      </c>
      <c r="C21" s="5">
        <v>7</v>
      </c>
      <c r="D21" s="5">
        <v>8</v>
      </c>
      <c r="E21" s="6">
        <f t="shared" si="0"/>
        <v>0.14285714285714285</v>
      </c>
    </row>
    <row r="22" spans="2:5" ht="20.100000000000001" customHeight="1" thickBot="1" x14ac:dyDescent="0.25">
      <c r="B22" s="4" t="s">
        <v>21</v>
      </c>
      <c r="C22" s="6">
        <f>C21/C19</f>
        <v>0.20588235294117646</v>
      </c>
      <c r="D22" s="6">
        <f t="shared" ref="D22" si="1">D21/D19</f>
        <v>0.22222222222222221</v>
      </c>
      <c r="E22" s="6">
        <f t="shared" si="0"/>
        <v>7.9365079365079361E-2</v>
      </c>
    </row>
    <row r="23" spans="2:5" ht="20.100000000000001" customHeight="1" thickBot="1" x14ac:dyDescent="0.25">
      <c r="B23" s="7" t="s">
        <v>26</v>
      </c>
      <c r="C23" s="6">
        <v>0.11004268770032938</v>
      </c>
      <c r="D23" s="6">
        <v>0.11654665577908098</v>
      </c>
      <c r="E23" s="6">
        <f t="shared" si="0"/>
        <v>5.9104046026786872E-2</v>
      </c>
    </row>
    <row r="31" spans="2:5" ht="42.75" customHeight="1" thickBot="1" x14ac:dyDescent="0.25">
      <c r="C31" s="8" t="s">
        <v>101</v>
      </c>
      <c r="D31" s="8" t="s">
        <v>102</v>
      </c>
      <c r="E31" s="8" t="s">
        <v>99</v>
      </c>
    </row>
    <row r="32" spans="2:5" ht="20.100000000000001" customHeight="1" thickBot="1" x14ac:dyDescent="0.25">
      <c r="B32" s="4" t="s">
        <v>27</v>
      </c>
      <c r="C32" s="5">
        <v>227</v>
      </c>
      <c r="D32" s="5">
        <v>240</v>
      </c>
      <c r="E32" s="6">
        <f>IF(C32&gt;0,(D32-C32)/C32,"-")</f>
        <v>5.7268722466960353E-2</v>
      </c>
    </row>
    <row r="33" spans="2:5" ht="20.100000000000001" customHeight="1" thickBot="1" x14ac:dyDescent="0.25">
      <c r="B33" s="4" t="s">
        <v>29</v>
      </c>
      <c r="C33" s="5">
        <v>0</v>
      </c>
      <c r="D33" s="5">
        <v>0</v>
      </c>
      <c r="E33" s="6" t="str">
        <f t="shared" ref="E33:E35" si="2">IF(C33&gt;0,(D33-C33)/C33,"-")</f>
        <v>-</v>
      </c>
    </row>
    <row r="34" spans="2:5" ht="20.100000000000001" customHeight="1" thickBot="1" x14ac:dyDescent="0.25">
      <c r="B34" s="4" t="s">
        <v>28</v>
      </c>
      <c r="C34" s="5">
        <v>186</v>
      </c>
      <c r="D34" s="5">
        <v>188</v>
      </c>
      <c r="E34" s="6">
        <f t="shared" si="2"/>
        <v>1.0752688172043012E-2</v>
      </c>
    </row>
    <row r="35" spans="2:5" ht="20.100000000000001" customHeight="1" thickBot="1" x14ac:dyDescent="0.25">
      <c r="B35" s="4" t="s">
        <v>30</v>
      </c>
      <c r="C35" s="5">
        <v>41</v>
      </c>
      <c r="D35" s="5">
        <v>52</v>
      </c>
      <c r="E35" s="6">
        <f t="shared" si="2"/>
        <v>0.26829268292682928</v>
      </c>
    </row>
    <row r="41" spans="2:5" ht="42.75" customHeight="1" thickBot="1" x14ac:dyDescent="0.25">
      <c r="C41" s="8" t="s">
        <v>101</v>
      </c>
      <c r="D41" s="8" t="s">
        <v>102</v>
      </c>
      <c r="E41" s="8" t="s">
        <v>99</v>
      </c>
    </row>
    <row r="42" spans="2:5" ht="20.100000000000001" customHeight="1" thickBot="1" x14ac:dyDescent="0.25">
      <c r="B42" s="4" t="s">
        <v>33</v>
      </c>
      <c r="C42" s="5">
        <v>107</v>
      </c>
      <c r="D42" s="5">
        <v>114</v>
      </c>
      <c r="E42" s="6">
        <f>IF(C42&gt;0,(D42-C42)/C42,"-")</f>
        <v>6.5420560747663545E-2</v>
      </c>
    </row>
    <row r="43" spans="2:5" ht="20.100000000000001" customHeight="1" thickBot="1" x14ac:dyDescent="0.25">
      <c r="B43" s="4" t="s">
        <v>34</v>
      </c>
      <c r="C43" s="5">
        <v>11</v>
      </c>
      <c r="D43" s="5">
        <v>9</v>
      </c>
      <c r="E43" s="6">
        <f t="shared" ref="E43:E49" si="3">IF(C43&gt;0,(D43-C43)/C43,"-")</f>
        <v>-0.18181818181818182</v>
      </c>
    </row>
    <row r="44" spans="2:5" ht="20.100000000000001" customHeight="1" thickBot="1" x14ac:dyDescent="0.25">
      <c r="B44" s="4" t="s">
        <v>31</v>
      </c>
      <c r="C44" s="5">
        <v>17</v>
      </c>
      <c r="D44" s="5">
        <v>17</v>
      </c>
      <c r="E44" s="6">
        <f t="shared" si="3"/>
        <v>0</v>
      </c>
    </row>
    <row r="45" spans="2:5" ht="20.100000000000001" customHeight="1" thickBot="1" x14ac:dyDescent="0.25">
      <c r="B45" s="4" t="s">
        <v>32</v>
      </c>
      <c r="C45" s="5">
        <v>173</v>
      </c>
      <c r="D45" s="5">
        <v>204</v>
      </c>
      <c r="E45" s="6">
        <f t="shared" si="3"/>
        <v>0.1791907514450867</v>
      </c>
    </row>
    <row r="46" spans="2:5" ht="20.100000000000001" customHeight="1" thickBot="1" x14ac:dyDescent="0.25">
      <c r="B46" s="4" t="s">
        <v>35</v>
      </c>
      <c r="C46" s="5">
        <v>124</v>
      </c>
      <c r="D46" s="5">
        <v>134</v>
      </c>
      <c r="E46" s="6">
        <f t="shared" si="3"/>
        <v>8.0645161290322578E-2</v>
      </c>
    </row>
    <row r="47" spans="2:5" ht="20.100000000000001" customHeight="1" thickBot="1" x14ac:dyDescent="0.25">
      <c r="B47" s="4" t="s">
        <v>67</v>
      </c>
      <c r="C47" s="5">
        <v>43</v>
      </c>
      <c r="D47" s="5">
        <v>93</v>
      </c>
      <c r="E47" s="6">
        <f t="shared" si="3"/>
        <v>1.1627906976744187</v>
      </c>
    </row>
    <row r="48" spans="2:5" ht="20.100000000000001" customHeight="1" collapsed="1" thickBot="1" x14ac:dyDescent="0.25">
      <c r="B48" s="4" t="s">
        <v>36</v>
      </c>
      <c r="C48" s="6">
        <f>C42/(C42+C43)</f>
        <v>0.90677966101694918</v>
      </c>
      <c r="D48" s="6">
        <f>D42/(D42+D43)</f>
        <v>0.92682926829268297</v>
      </c>
      <c r="E48" s="6">
        <f t="shared" si="3"/>
        <v>2.2110781855482126E-2</v>
      </c>
    </row>
    <row r="49" spans="2:5" ht="20.100000000000001" customHeight="1" thickBot="1" x14ac:dyDescent="0.25">
      <c r="B49" s="4" t="s">
        <v>37</v>
      </c>
      <c r="C49" s="6">
        <f>C45/(C44+C45)</f>
        <v>0.91052631578947374</v>
      </c>
      <c r="D49" s="6">
        <f t="shared" ref="D49" si="4">D45/(D44+D45)</f>
        <v>0.92307692307692313</v>
      </c>
      <c r="E49" s="6">
        <f t="shared" si="3"/>
        <v>1.3783903957314356E-2</v>
      </c>
    </row>
    <row r="55" spans="2:5" ht="42.75" customHeight="1" thickBot="1" x14ac:dyDescent="0.25">
      <c r="C55" s="8" t="s">
        <v>101</v>
      </c>
      <c r="D55" s="8" t="s">
        <v>102</v>
      </c>
      <c r="E55" s="8" t="s">
        <v>99</v>
      </c>
    </row>
    <row r="56" spans="2:5" ht="20.100000000000001" customHeight="1" thickBot="1" x14ac:dyDescent="0.25">
      <c r="B56" s="4" t="s">
        <v>38</v>
      </c>
      <c r="C56" s="5">
        <v>120</v>
      </c>
      <c r="D56" s="5">
        <v>123</v>
      </c>
      <c r="E56" s="6">
        <f>IF(C56&gt;0,(D56-C56)/C56,"-")</f>
        <v>2.5000000000000001E-2</v>
      </c>
    </row>
    <row r="57" spans="2:5" ht="20.100000000000001" customHeight="1" thickBot="1" x14ac:dyDescent="0.25">
      <c r="B57" s="4" t="s">
        <v>41</v>
      </c>
      <c r="C57" s="5">
        <v>102</v>
      </c>
      <c r="D57" s="5">
        <v>94</v>
      </c>
      <c r="E57" s="6">
        <f t="shared" ref="E57:E61" si="5">IF(C57&gt;0,(D57-C57)/C57,"-")</f>
        <v>-7.8431372549019607E-2</v>
      </c>
    </row>
    <row r="58" spans="2:5" ht="20.100000000000001" customHeight="1" thickBot="1" x14ac:dyDescent="0.25">
      <c r="B58" s="4" t="s">
        <v>42</v>
      </c>
      <c r="C58" s="5">
        <v>7</v>
      </c>
      <c r="D58" s="5">
        <v>20</v>
      </c>
      <c r="E58" s="6">
        <f t="shared" si="5"/>
        <v>1.8571428571428572</v>
      </c>
    </row>
    <row r="59" spans="2:5" ht="20.100000000000001" customHeight="1" collapsed="1" thickBot="1" x14ac:dyDescent="0.25">
      <c r="B59" s="4" t="s">
        <v>98</v>
      </c>
      <c r="C59" s="6">
        <f>(C57+C58)/C56</f>
        <v>0.90833333333333333</v>
      </c>
      <c r="D59" s="6">
        <f>(D57+D58)/D56</f>
        <v>0.92682926829268297</v>
      </c>
      <c r="E59" s="6">
        <f t="shared" si="5"/>
        <v>2.0362497202953741E-2</v>
      </c>
    </row>
    <row r="60" spans="2:5" ht="20.100000000000001" customHeight="1" thickBot="1" x14ac:dyDescent="0.25">
      <c r="B60" s="4" t="s">
        <v>39</v>
      </c>
      <c r="C60" s="6">
        <v>0.90265486725663713</v>
      </c>
      <c r="D60" s="6">
        <v>0.92156862745098034</v>
      </c>
      <c r="E60" s="6">
        <f t="shared" si="5"/>
        <v>2.0953479430988065E-2</v>
      </c>
    </row>
    <row r="61" spans="2:5" ht="20.100000000000001" customHeight="1" thickBot="1" x14ac:dyDescent="0.25">
      <c r="B61" s="4" t="s">
        <v>40</v>
      </c>
      <c r="C61" s="6">
        <v>1</v>
      </c>
      <c r="D61" s="6">
        <v>0.95238095238095233</v>
      </c>
      <c r="E61" s="6">
        <f t="shared" si="5"/>
        <v>-4.7619047619047672E-2</v>
      </c>
    </row>
    <row r="62" spans="2:5" ht="15" thickBot="1" x14ac:dyDescent="0.25">
      <c r="E62" s="6"/>
    </row>
    <row r="67" spans="2:10" ht="42.75" customHeight="1" thickBot="1" x14ac:dyDescent="0.25">
      <c r="C67" s="8" t="s">
        <v>101</v>
      </c>
      <c r="D67" s="8" t="s">
        <v>102</v>
      </c>
      <c r="E67" s="8" t="s">
        <v>99</v>
      </c>
    </row>
    <row r="68" spans="2:10" ht="20.100000000000001" customHeight="1" thickBot="1" x14ac:dyDescent="0.25">
      <c r="B68" s="4" t="s">
        <v>44</v>
      </c>
      <c r="C68" s="5">
        <v>703</v>
      </c>
      <c r="D68" s="5">
        <v>738</v>
      </c>
      <c r="E68" s="6">
        <f>IF(C68&gt;0,(D68-C68)/C68,"-")</f>
        <v>4.9786628733997154E-2</v>
      </c>
    </row>
    <row r="69" spans="2:10" ht="20.100000000000001" customHeight="1" thickBot="1" x14ac:dyDescent="0.25">
      <c r="B69" s="4" t="s">
        <v>45</v>
      </c>
      <c r="C69" s="5">
        <v>176</v>
      </c>
      <c r="D69" s="5">
        <v>177</v>
      </c>
      <c r="E69" s="6">
        <f t="shared" ref="E69:E75" si="6">IF(C69&gt;0,(D69-C69)/C69,"-")</f>
        <v>5.681818181818182E-3</v>
      </c>
    </row>
    <row r="70" spans="2:10" ht="20.100000000000001" customHeight="1" thickBot="1" x14ac:dyDescent="0.25">
      <c r="B70" s="4" t="s">
        <v>43</v>
      </c>
      <c r="C70" s="5">
        <v>2</v>
      </c>
      <c r="D70" s="5">
        <v>1</v>
      </c>
      <c r="E70" s="6">
        <f t="shared" si="6"/>
        <v>-0.5</v>
      </c>
    </row>
    <row r="71" spans="2:10" ht="20.100000000000001" customHeight="1" thickBot="1" x14ac:dyDescent="0.25">
      <c r="B71" s="4" t="s">
        <v>46</v>
      </c>
      <c r="C71" s="5">
        <v>385</v>
      </c>
      <c r="D71" s="5">
        <v>372</v>
      </c>
      <c r="E71" s="6">
        <f t="shared" si="6"/>
        <v>-3.3766233766233764E-2</v>
      </c>
    </row>
    <row r="72" spans="2:10" ht="20.100000000000001" customHeight="1" thickBot="1" x14ac:dyDescent="0.25">
      <c r="B72" s="4" t="s">
        <v>47</v>
      </c>
      <c r="C72" s="5">
        <v>93</v>
      </c>
      <c r="D72" s="5">
        <v>155</v>
      </c>
      <c r="E72" s="6">
        <f t="shared" si="6"/>
        <v>0.66666666666666663</v>
      </c>
    </row>
    <row r="73" spans="2:10" ht="20.100000000000001" customHeight="1" thickBot="1" x14ac:dyDescent="0.25">
      <c r="B73" s="4" t="s">
        <v>48</v>
      </c>
      <c r="C73" s="5">
        <v>47</v>
      </c>
      <c r="D73" s="5">
        <v>33</v>
      </c>
      <c r="E73" s="6">
        <f t="shared" si="6"/>
        <v>-0.2978723404255319</v>
      </c>
    </row>
    <row r="74" spans="2:10" ht="20.100000000000001" customHeight="1" thickBot="1" x14ac:dyDescent="0.25">
      <c r="B74" s="4" t="s">
        <v>49</v>
      </c>
      <c r="C74" s="5">
        <v>0</v>
      </c>
      <c r="D74" s="5">
        <v>0</v>
      </c>
      <c r="E74" s="6" t="str">
        <f t="shared" si="6"/>
        <v>-</v>
      </c>
    </row>
    <row r="75" spans="2:10" ht="20.100000000000001" customHeight="1" thickBot="1" x14ac:dyDescent="0.25">
      <c r="B75" s="4" t="s">
        <v>50</v>
      </c>
      <c r="C75" s="5">
        <v>0</v>
      </c>
      <c r="D75" s="5">
        <v>0</v>
      </c>
      <c r="E75" s="6" t="str">
        <f t="shared" si="6"/>
        <v>-</v>
      </c>
    </row>
    <row r="76" spans="2:10" x14ac:dyDescent="0.2">
      <c r="B76" s="9"/>
      <c r="C76" s="9"/>
      <c r="D76" s="9"/>
      <c r="E76" s="9"/>
      <c r="F76" s="9"/>
      <c r="G76" s="9"/>
      <c r="H76" s="9"/>
      <c r="I76" s="9"/>
      <c r="J76" s="9"/>
    </row>
    <row r="77" spans="2:10" x14ac:dyDescent="0.2">
      <c r="B77" s="9"/>
      <c r="C77" s="9"/>
      <c r="D77" s="9"/>
      <c r="E77" s="9"/>
      <c r="F77" s="9"/>
      <c r="G77" s="9"/>
      <c r="H77" s="9"/>
      <c r="I77" s="9"/>
      <c r="J77" s="9"/>
    </row>
    <row r="87" spans="2:5" ht="42.75" customHeight="1" thickBot="1" x14ac:dyDescent="0.25">
      <c r="C87" s="8" t="s">
        <v>101</v>
      </c>
      <c r="D87" s="8" t="s">
        <v>102</v>
      </c>
      <c r="E87" s="8" t="s">
        <v>99</v>
      </c>
    </row>
    <row r="88" spans="2:5" ht="29.25" thickBot="1" x14ac:dyDescent="0.25">
      <c r="B88" s="4" t="s">
        <v>51</v>
      </c>
      <c r="C88" s="5">
        <v>65</v>
      </c>
      <c r="D88" s="5">
        <v>70</v>
      </c>
      <c r="E88" s="6">
        <f>IF(C88&gt;0,(D88-C88)/C88,"-")</f>
        <v>7.6923076923076927E-2</v>
      </c>
    </row>
    <row r="89" spans="2:5" ht="29.25" thickBot="1" x14ac:dyDescent="0.25">
      <c r="B89" s="4" t="s">
        <v>52</v>
      </c>
      <c r="C89" s="5">
        <v>22</v>
      </c>
      <c r="D89" s="5">
        <v>20</v>
      </c>
      <c r="E89" s="6">
        <f t="shared" ref="E89:E91" si="7">IF(C89&gt;0,(D89-C89)/C89,"-")</f>
        <v>-9.0909090909090912E-2</v>
      </c>
    </row>
    <row r="90" spans="2:5" ht="29.25" customHeight="1" thickBot="1" x14ac:dyDescent="0.25">
      <c r="B90" s="4" t="s">
        <v>53</v>
      </c>
      <c r="C90" s="5">
        <v>28</v>
      </c>
      <c r="D90" s="5">
        <v>16</v>
      </c>
      <c r="E90" s="6">
        <f t="shared" si="7"/>
        <v>-0.42857142857142855</v>
      </c>
    </row>
    <row r="91" spans="2:5" ht="29.25" customHeight="1" thickBot="1" x14ac:dyDescent="0.25">
      <c r="B91" s="4" t="s">
        <v>54</v>
      </c>
      <c r="C91" s="6">
        <f>(C88+C89)/(C88+C89+C90)</f>
        <v>0.75652173913043474</v>
      </c>
      <c r="D91" s="6">
        <f>(D88+D89)/(D88+D89+D90)</f>
        <v>0.84905660377358494</v>
      </c>
      <c r="E91" s="6">
        <f t="shared" si="7"/>
        <v>0.12231620039037096</v>
      </c>
    </row>
    <row r="97" spans="2:5" ht="42.75" customHeight="1" thickBot="1" x14ac:dyDescent="0.25">
      <c r="C97" s="8" t="s">
        <v>101</v>
      </c>
      <c r="D97" s="8" t="s">
        <v>102</v>
      </c>
      <c r="E97" s="8" t="s">
        <v>99</v>
      </c>
    </row>
    <row r="98" spans="2:5" ht="20.100000000000001" customHeight="1" thickBot="1" x14ac:dyDescent="0.25">
      <c r="B98" s="4" t="s">
        <v>38</v>
      </c>
      <c r="C98" s="5">
        <v>118</v>
      </c>
      <c r="D98" s="5">
        <v>107</v>
      </c>
      <c r="E98" s="6">
        <f>IF(C98&gt;0,(D98-C98)/C98,"-")</f>
        <v>-9.3220338983050849E-2</v>
      </c>
    </row>
    <row r="99" spans="2:5" ht="20.100000000000001" customHeight="1" thickBot="1" x14ac:dyDescent="0.25">
      <c r="B99" s="4" t="s">
        <v>41</v>
      </c>
      <c r="C99" s="5">
        <v>82</v>
      </c>
      <c r="D99" s="5">
        <v>83</v>
      </c>
      <c r="E99" s="6">
        <f t="shared" ref="E99:E103" si="8">IF(C99&gt;0,(D99-C99)/C99,"-")</f>
        <v>1.2195121951219513E-2</v>
      </c>
    </row>
    <row r="100" spans="2:5" ht="20.100000000000001" customHeight="1" thickBot="1" x14ac:dyDescent="0.25">
      <c r="B100" s="4" t="s">
        <v>42</v>
      </c>
      <c r="C100" s="5">
        <v>7</v>
      </c>
      <c r="D100" s="5">
        <v>7</v>
      </c>
      <c r="E100" s="6">
        <f t="shared" si="8"/>
        <v>0</v>
      </c>
    </row>
    <row r="101" spans="2:5" ht="20.100000000000001" customHeight="1" thickBot="1" x14ac:dyDescent="0.25">
      <c r="B101" s="4" t="s">
        <v>98</v>
      </c>
      <c r="C101" s="6">
        <f>(C99+C100)/C98</f>
        <v>0.75423728813559321</v>
      </c>
      <c r="D101" s="6">
        <f>(D99+D100)/D98</f>
        <v>0.84112149532710279</v>
      </c>
      <c r="E101" s="6">
        <f t="shared" si="8"/>
        <v>0.11519479155728236</v>
      </c>
    </row>
    <row r="102" spans="2:5" ht="20.100000000000001" customHeight="1" thickBot="1" x14ac:dyDescent="0.25">
      <c r="B102" s="4" t="s">
        <v>39</v>
      </c>
      <c r="C102" s="6">
        <v>0.76635514018691586</v>
      </c>
      <c r="D102" s="6">
        <v>0.83</v>
      </c>
      <c r="E102" s="6">
        <f t="shared" si="8"/>
        <v>8.3048780487804869E-2</v>
      </c>
    </row>
    <row r="103" spans="2:5" ht="20.100000000000001" customHeight="1" thickBot="1" x14ac:dyDescent="0.25">
      <c r="B103" s="4" t="s">
        <v>40</v>
      </c>
      <c r="C103" s="6">
        <v>0.63636363636363635</v>
      </c>
      <c r="D103" s="6">
        <v>1</v>
      </c>
      <c r="E103" s="6">
        <f t="shared" si="8"/>
        <v>0.57142857142857151</v>
      </c>
    </row>
    <row r="109" spans="2:5" ht="42.75" customHeight="1" thickBot="1" x14ac:dyDescent="0.25">
      <c r="C109" s="8" t="s">
        <v>101</v>
      </c>
      <c r="D109" s="8" t="s">
        <v>102</v>
      </c>
      <c r="E109" s="8" t="s">
        <v>99</v>
      </c>
    </row>
    <row r="110" spans="2:5" ht="15" thickBot="1" x14ac:dyDescent="0.25">
      <c r="B110" s="4" t="s">
        <v>55</v>
      </c>
      <c r="C110" s="5">
        <v>152</v>
      </c>
      <c r="D110" s="5">
        <v>119</v>
      </c>
      <c r="E110" s="6">
        <f>IF(C110&gt;0,(D110-C110)/C110,"-")</f>
        <v>-0.21710526315789475</v>
      </c>
    </row>
    <row r="111" spans="2:5" ht="15" thickBot="1" x14ac:dyDescent="0.25">
      <c r="B111" s="4" t="s">
        <v>56</v>
      </c>
      <c r="C111" s="5">
        <v>139</v>
      </c>
      <c r="D111" s="5">
        <v>109</v>
      </c>
      <c r="E111" s="6">
        <f t="shared" ref="E111:E112" si="9">IF(C111&gt;0,(D111-C111)/C111,"-")</f>
        <v>-0.21582733812949639</v>
      </c>
    </row>
    <row r="112" spans="2:5" ht="15" thickBot="1" x14ac:dyDescent="0.25">
      <c r="B112" s="4" t="s">
        <v>57</v>
      </c>
      <c r="C112" s="5">
        <v>13</v>
      </c>
      <c r="D112" s="5">
        <v>10</v>
      </c>
      <c r="E112" s="6">
        <f t="shared" si="9"/>
        <v>-0.23076923076923078</v>
      </c>
    </row>
    <row r="113" spans="2:14" x14ac:dyDescent="0.2">
      <c r="B113" s="9"/>
      <c r="C113" s="9"/>
      <c r="D113" s="9"/>
      <c r="E113" s="9"/>
      <c r="F113" s="9"/>
      <c r="G113" s="9"/>
      <c r="H113" s="9"/>
      <c r="I113" s="9"/>
      <c r="J113" s="9"/>
    </row>
    <row r="114" spans="2:14" x14ac:dyDescent="0.2">
      <c r="B114" s="9"/>
      <c r="C114" s="9"/>
      <c r="D114" s="9"/>
      <c r="E114" s="9"/>
      <c r="F114" s="9"/>
      <c r="G114" s="9"/>
      <c r="H114" s="9"/>
      <c r="I114" s="9"/>
      <c r="J114" s="9"/>
    </row>
    <row r="124" spans="2:14" ht="26.25" customHeight="1" thickBot="1" x14ac:dyDescent="0.25">
      <c r="C124" s="26" t="s">
        <v>101</v>
      </c>
      <c r="D124" s="27"/>
      <c r="E124" s="27"/>
      <c r="F124" s="28"/>
      <c r="G124" s="26" t="s">
        <v>102</v>
      </c>
      <c r="H124" s="27"/>
      <c r="I124" s="27"/>
      <c r="J124" s="28"/>
      <c r="K124" s="29" t="s">
        <v>58</v>
      </c>
      <c r="L124" s="30"/>
      <c r="M124" s="30"/>
      <c r="N124" s="30"/>
    </row>
    <row r="125" spans="2:14" ht="29.25" customHeight="1" thickBot="1" x14ac:dyDescent="0.25">
      <c r="C125" s="11" t="s">
        <v>59</v>
      </c>
      <c r="D125" s="12" t="s">
        <v>60</v>
      </c>
      <c r="E125" s="12" t="s">
        <v>61</v>
      </c>
      <c r="F125" s="12" t="s">
        <v>62</v>
      </c>
      <c r="G125" s="11" t="s">
        <v>59</v>
      </c>
      <c r="H125" s="12" t="s">
        <v>60</v>
      </c>
      <c r="I125" s="12" t="s">
        <v>61</v>
      </c>
      <c r="J125" s="12" t="s">
        <v>62</v>
      </c>
      <c r="K125" s="11" t="s">
        <v>59</v>
      </c>
      <c r="L125" s="12" t="s">
        <v>60</v>
      </c>
      <c r="M125" s="12" t="s">
        <v>61</v>
      </c>
      <c r="N125" s="12" t="s">
        <v>62</v>
      </c>
    </row>
    <row r="126" spans="2:14" ht="15" thickBot="1" x14ac:dyDescent="0.25">
      <c r="B126" s="4" t="s">
        <v>63</v>
      </c>
      <c r="C126" s="10">
        <v>0</v>
      </c>
      <c r="D126" s="10">
        <v>0</v>
      </c>
      <c r="E126" s="10">
        <v>0</v>
      </c>
      <c r="F126" s="10">
        <v>0</v>
      </c>
      <c r="G126" s="10">
        <v>1</v>
      </c>
      <c r="H126" s="10">
        <v>0</v>
      </c>
      <c r="I126" s="10">
        <v>0</v>
      </c>
      <c r="J126" s="10">
        <v>1</v>
      </c>
      <c r="K126" s="6" t="str">
        <f>IF(C126=0,"-",(G126-C126)/C126)</f>
        <v>-</v>
      </c>
      <c r="L126" s="6" t="str">
        <f t="shared" ref="L126:N131" si="10">IF(D126=0,"-",(H126-D126)/D126)</f>
        <v>-</v>
      </c>
      <c r="M126" s="6" t="str">
        <f t="shared" si="10"/>
        <v>-</v>
      </c>
      <c r="N126" s="6" t="str">
        <f t="shared" si="10"/>
        <v>-</v>
      </c>
    </row>
    <row r="127" spans="2:14" ht="15" thickBot="1" x14ac:dyDescent="0.25">
      <c r="B127" s="4" t="s">
        <v>64</v>
      </c>
      <c r="C127" s="10">
        <v>0</v>
      </c>
      <c r="D127" s="10">
        <v>0</v>
      </c>
      <c r="E127" s="10">
        <v>0</v>
      </c>
      <c r="F127" s="10">
        <v>0</v>
      </c>
      <c r="G127" s="10">
        <v>0</v>
      </c>
      <c r="H127" s="10">
        <v>0</v>
      </c>
      <c r="I127" s="10">
        <v>0</v>
      </c>
      <c r="J127" s="10">
        <v>0</v>
      </c>
      <c r="K127" s="6" t="str">
        <f t="shared" ref="K127:K131" si="11">IF(C127=0,"-",(G127-C127)/C127)</f>
        <v>-</v>
      </c>
      <c r="L127" s="6" t="str">
        <f t="shared" si="10"/>
        <v>-</v>
      </c>
      <c r="M127" s="6" t="str">
        <f t="shared" si="10"/>
        <v>-</v>
      </c>
      <c r="N127" s="6" t="str">
        <f t="shared" si="10"/>
        <v>-</v>
      </c>
    </row>
    <row r="128" spans="2:14" ht="15" thickBot="1" x14ac:dyDescent="0.25">
      <c r="B128" s="4" t="s">
        <v>65</v>
      </c>
      <c r="C128" s="10">
        <v>0</v>
      </c>
      <c r="D128" s="10">
        <v>0</v>
      </c>
      <c r="E128" s="10">
        <v>0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6" t="str">
        <f t="shared" si="11"/>
        <v>-</v>
      </c>
      <c r="L128" s="6" t="str">
        <f t="shared" si="10"/>
        <v>-</v>
      </c>
      <c r="M128" s="6" t="str">
        <f t="shared" si="10"/>
        <v>-</v>
      </c>
      <c r="N128" s="6" t="str">
        <f t="shared" si="10"/>
        <v>-</v>
      </c>
    </row>
    <row r="129" spans="2:14" ht="15" thickBot="1" x14ac:dyDescent="0.25">
      <c r="B129" s="7" t="s">
        <v>66</v>
      </c>
      <c r="C129" s="10">
        <v>0</v>
      </c>
      <c r="D129" s="10">
        <v>0</v>
      </c>
      <c r="E129" s="10">
        <v>0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6" t="str">
        <f t="shared" si="11"/>
        <v>-</v>
      </c>
      <c r="L129" s="6" t="str">
        <f t="shared" si="10"/>
        <v>-</v>
      </c>
      <c r="M129" s="6" t="str">
        <f t="shared" si="10"/>
        <v>-</v>
      </c>
      <c r="N129" s="6" t="str">
        <f t="shared" si="10"/>
        <v>-</v>
      </c>
    </row>
    <row r="130" spans="2:14" ht="15" thickBot="1" x14ac:dyDescent="0.25">
      <c r="B130" s="4" t="s">
        <v>67</v>
      </c>
      <c r="C130" s="10">
        <v>0</v>
      </c>
      <c r="D130" s="10">
        <v>0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6" t="str">
        <f t="shared" si="11"/>
        <v>-</v>
      </c>
      <c r="L130" s="6" t="str">
        <f t="shared" si="10"/>
        <v>-</v>
      </c>
      <c r="M130" s="6" t="str">
        <f t="shared" si="10"/>
        <v>-</v>
      </c>
      <c r="N130" s="6" t="str">
        <f t="shared" si="10"/>
        <v>-</v>
      </c>
    </row>
    <row r="131" spans="2:14" ht="15" thickBot="1" x14ac:dyDescent="0.25">
      <c r="B131" s="4" t="s">
        <v>68</v>
      </c>
      <c r="C131" s="10">
        <v>0</v>
      </c>
      <c r="D131" s="10">
        <v>0</v>
      </c>
      <c r="E131" s="10">
        <v>0</v>
      </c>
      <c r="F131" s="10">
        <v>0</v>
      </c>
      <c r="G131" s="10">
        <v>1</v>
      </c>
      <c r="H131" s="10">
        <v>0</v>
      </c>
      <c r="I131" s="10">
        <v>0</v>
      </c>
      <c r="J131" s="10">
        <v>1</v>
      </c>
      <c r="K131" s="6" t="str">
        <f t="shared" si="11"/>
        <v>-</v>
      </c>
      <c r="L131" s="6" t="str">
        <f t="shared" si="10"/>
        <v>-</v>
      </c>
      <c r="M131" s="6" t="str">
        <f t="shared" si="10"/>
        <v>-</v>
      </c>
      <c r="N131" s="6" t="str">
        <f t="shared" si="10"/>
        <v>-</v>
      </c>
    </row>
    <row r="132" spans="2:14" ht="15" thickBot="1" x14ac:dyDescent="0.25">
      <c r="B132" s="4" t="s">
        <v>36</v>
      </c>
      <c r="C132" s="6" t="str">
        <f>IF(C126=0,"-",C126/(C126+C127))</f>
        <v>-</v>
      </c>
      <c r="D132" s="6" t="str">
        <f>IF(D126=0,"-",D126/(D126+D127))</f>
        <v>-</v>
      </c>
      <c r="E132" s="6" t="str">
        <f t="shared" ref="E132:J132" si="12">IF(E126=0,"-",E126/(E126+E127))</f>
        <v>-</v>
      </c>
      <c r="F132" s="6" t="str">
        <f t="shared" si="12"/>
        <v>-</v>
      </c>
      <c r="G132" s="6">
        <f t="shared" si="12"/>
        <v>1</v>
      </c>
      <c r="H132" s="6" t="str">
        <f t="shared" si="12"/>
        <v>-</v>
      </c>
      <c r="I132" s="6" t="str">
        <f t="shared" si="12"/>
        <v>-</v>
      </c>
      <c r="J132" s="6">
        <f t="shared" si="12"/>
        <v>1</v>
      </c>
      <c r="K132" s="6" t="str">
        <f>IF(OR(C132="-",G132="-"),"-",(G132-C132)/C132)</f>
        <v>-</v>
      </c>
      <c r="L132" s="6" t="str">
        <f t="shared" ref="L132:N133" si="13">IF(OR(D132="-",H132="-"),"-",(H132-D132)/D132)</f>
        <v>-</v>
      </c>
      <c r="M132" s="6" t="str">
        <f t="shared" si="13"/>
        <v>-</v>
      </c>
      <c r="N132" s="6" t="str">
        <f t="shared" si="13"/>
        <v>-</v>
      </c>
    </row>
    <row r="133" spans="2:14" ht="15" thickBot="1" x14ac:dyDescent="0.25">
      <c r="B133" s="4" t="s">
        <v>37</v>
      </c>
      <c r="C133" s="6" t="str">
        <f>IF(C129=0,"-",C129/(C128+C129))</f>
        <v>-</v>
      </c>
      <c r="D133" s="6" t="str">
        <f t="shared" ref="D133:J133" si="14">IF(D129=0,"-",D129/(D128+D129))</f>
        <v>-</v>
      </c>
      <c r="E133" s="6" t="str">
        <f t="shared" si="14"/>
        <v>-</v>
      </c>
      <c r="F133" s="6" t="str">
        <f t="shared" si="14"/>
        <v>-</v>
      </c>
      <c r="G133" s="6" t="str">
        <f t="shared" si="14"/>
        <v>-</v>
      </c>
      <c r="H133" s="6" t="str">
        <f t="shared" si="14"/>
        <v>-</v>
      </c>
      <c r="I133" s="6" t="str">
        <f t="shared" si="14"/>
        <v>-</v>
      </c>
      <c r="J133" s="6" t="str">
        <f t="shared" si="14"/>
        <v>-</v>
      </c>
      <c r="K133" s="6" t="str">
        <f>IF(OR(C133="-",G133="-"),"-",(G133-C133)/C133)</f>
        <v>-</v>
      </c>
      <c r="L133" s="6" t="str">
        <f t="shared" si="13"/>
        <v>-</v>
      </c>
      <c r="M133" s="6" t="str">
        <f t="shared" si="13"/>
        <v>-</v>
      </c>
      <c r="N133" s="6" t="str">
        <f t="shared" si="13"/>
        <v>-</v>
      </c>
    </row>
    <row r="134" spans="2:14" x14ac:dyDescent="0.2">
      <c r="C134" s="13"/>
    </row>
    <row r="135" spans="2:14" x14ac:dyDescent="0.2">
      <c r="C135" s="13"/>
      <c r="M135" s="14"/>
    </row>
    <row r="136" spans="2:14" x14ac:dyDescent="0.2">
      <c r="C136" s="13"/>
    </row>
    <row r="139" spans="2:14" ht="29.25" customHeight="1" thickBot="1" x14ac:dyDescent="0.25">
      <c r="C139" s="26" t="s">
        <v>101</v>
      </c>
      <c r="D139" s="27"/>
      <c r="E139" s="27"/>
      <c r="F139" s="28"/>
      <c r="G139" s="26" t="s">
        <v>102</v>
      </c>
      <c r="H139" s="27"/>
      <c r="I139" s="27"/>
      <c r="J139" s="28"/>
      <c r="K139" s="29" t="s">
        <v>58</v>
      </c>
      <c r="L139" s="30"/>
      <c r="M139" s="30"/>
      <c r="N139" s="30"/>
    </row>
    <row r="140" spans="2:14" ht="57.75" customHeight="1" thickBot="1" x14ac:dyDescent="0.25">
      <c r="C140" s="12" t="s">
        <v>60</v>
      </c>
      <c r="D140" s="12" t="s">
        <v>70</v>
      </c>
      <c r="E140" s="12" t="s">
        <v>69</v>
      </c>
      <c r="F140" s="12" t="s">
        <v>62</v>
      </c>
      <c r="G140" s="12" t="s">
        <v>60</v>
      </c>
      <c r="H140" s="12" t="s">
        <v>70</v>
      </c>
      <c r="I140" s="12" t="s">
        <v>69</v>
      </c>
      <c r="J140" s="12" t="s">
        <v>62</v>
      </c>
      <c r="K140" s="12" t="s">
        <v>60</v>
      </c>
      <c r="L140" s="12" t="s">
        <v>70</v>
      </c>
      <c r="M140" s="12" t="s">
        <v>69</v>
      </c>
      <c r="N140" s="12" t="s">
        <v>62</v>
      </c>
    </row>
    <row r="141" spans="2:14" ht="15" thickBot="1" x14ac:dyDescent="0.25">
      <c r="B141" s="4" t="s">
        <v>71</v>
      </c>
      <c r="C141" s="10">
        <v>3</v>
      </c>
      <c r="D141" s="10">
        <v>0</v>
      </c>
      <c r="E141" s="10">
        <v>0</v>
      </c>
      <c r="F141" s="10">
        <v>3</v>
      </c>
      <c r="G141" s="10">
        <v>5</v>
      </c>
      <c r="H141" s="10">
        <v>0</v>
      </c>
      <c r="I141" s="10">
        <v>0</v>
      </c>
      <c r="J141" s="10">
        <v>5</v>
      </c>
      <c r="K141" s="6">
        <f>IF(C141=0,"-",(G141-C141)/C141)</f>
        <v>0.66666666666666663</v>
      </c>
      <c r="L141" s="6" t="str">
        <f t="shared" ref="L141:N145" si="15">IF(D141=0,"-",(H141-D141)/D141)</f>
        <v>-</v>
      </c>
      <c r="M141" s="6" t="str">
        <f t="shared" si="15"/>
        <v>-</v>
      </c>
      <c r="N141" s="6">
        <f t="shared" si="15"/>
        <v>0.66666666666666663</v>
      </c>
    </row>
    <row r="142" spans="2:14" ht="15" thickBot="1" x14ac:dyDescent="0.25">
      <c r="B142" s="4" t="s">
        <v>72</v>
      </c>
      <c r="C142" s="10">
        <v>0</v>
      </c>
      <c r="D142" s="10">
        <v>0</v>
      </c>
      <c r="E142" s="10">
        <v>0</v>
      </c>
      <c r="F142" s="10">
        <v>0</v>
      </c>
      <c r="G142" s="10">
        <v>0</v>
      </c>
      <c r="H142" s="10">
        <v>0</v>
      </c>
      <c r="I142" s="10">
        <v>0</v>
      </c>
      <c r="J142" s="10">
        <v>0</v>
      </c>
      <c r="K142" s="6" t="str">
        <f t="shared" ref="K142:K145" si="16">IF(C142=0,"-",(G142-C142)/C142)</f>
        <v>-</v>
      </c>
      <c r="L142" s="6" t="str">
        <f t="shared" si="15"/>
        <v>-</v>
      </c>
      <c r="M142" s="6" t="str">
        <f t="shared" si="15"/>
        <v>-</v>
      </c>
      <c r="N142" s="6" t="str">
        <f t="shared" si="15"/>
        <v>-</v>
      </c>
    </row>
    <row r="143" spans="2:14" ht="15" thickBot="1" x14ac:dyDescent="0.25">
      <c r="B143" s="4" t="s">
        <v>73</v>
      </c>
      <c r="C143" s="10">
        <v>19</v>
      </c>
      <c r="D143" s="10">
        <v>0</v>
      </c>
      <c r="E143" s="10">
        <v>1</v>
      </c>
      <c r="F143" s="10">
        <v>20</v>
      </c>
      <c r="G143" s="10">
        <v>21</v>
      </c>
      <c r="H143" s="10">
        <v>0</v>
      </c>
      <c r="I143" s="10">
        <v>1</v>
      </c>
      <c r="J143" s="10">
        <v>22</v>
      </c>
      <c r="K143" s="6">
        <f t="shared" si="16"/>
        <v>0.10526315789473684</v>
      </c>
      <c r="L143" s="6" t="str">
        <f t="shared" si="15"/>
        <v>-</v>
      </c>
      <c r="M143" s="6">
        <f t="shared" si="15"/>
        <v>0</v>
      </c>
      <c r="N143" s="6">
        <f t="shared" si="15"/>
        <v>0.1</v>
      </c>
    </row>
    <row r="144" spans="2:14" ht="15" thickBot="1" x14ac:dyDescent="0.25">
      <c r="B144" s="4" t="s">
        <v>74</v>
      </c>
      <c r="C144" s="10">
        <v>2</v>
      </c>
      <c r="D144" s="10">
        <v>0</v>
      </c>
      <c r="E144" s="10">
        <v>0</v>
      </c>
      <c r="F144" s="10">
        <v>2</v>
      </c>
      <c r="G144" s="10">
        <v>4</v>
      </c>
      <c r="H144" s="10">
        <v>0</v>
      </c>
      <c r="I144" s="10">
        <v>0</v>
      </c>
      <c r="J144" s="10">
        <v>4</v>
      </c>
      <c r="K144" s="6">
        <f t="shared" si="16"/>
        <v>1</v>
      </c>
      <c r="L144" s="6" t="str">
        <f t="shared" si="15"/>
        <v>-</v>
      </c>
      <c r="M144" s="6" t="str">
        <f t="shared" si="15"/>
        <v>-</v>
      </c>
      <c r="N144" s="6">
        <f t="shared" si="15"/>
        <v>1</v>
      </c>
    </row>
    <row r="145" spans="2:14" ht="15" thickBot="1" x14ac:dyDescent="0.25">
      <c r="B145" s="4" t="s">
        <v>75</v>
      </c>
      <c r="C145" s="10">
        <v>1</v>
      </c>
      <c r="D145" s="10">
        <v>0</v>
      </c>
      <c r="E145" s="10">
        <v>0</v>
      </c>
      <c r="F145" s="10">
        <v>1</v>
      </c>
      <c r="G145" s="10">
        <v>0</v>
      </c>
      <c r="H145" s="10">
        <v>0</v>
      </c>
      <c r="I145" s="10">
        <v>0</v>
      </c>
      <c r="J145" s="10">
        <v>0</v>
      </c>
      <c r="K145" s="6">
        <f t="shared" si="16"/>
        <v>-1</v>
      </c>
      <c r="L145" s="6" t="str">
        <f t="shared" si="15"/>
        <v>-</v>
      </c>
      <c r="M145" s="6" t="str">
        <f t="shared" si="15"/>
        <v>-</v>
      </c>
      <c r="N145" s="6">
        <f t="shared" si="15"/>
        <v>-1</v>
      </c>
    </row>
    <row r="146" spans="2:14" ht="15" thickBot="1" x14ac:dyDescent="0.25">
      <c r="B146" s="7" t="s">
        <v>68</v>
      </c>
      <c r="C146" s="10">
        <v>25</v>
      </c>
      <c r="D146" s="10">
        <v>0</v>
      </c>
      <c r="E146" s="10">
        <v>1</v>
      </c>
      <c r="F146" s="10">
        <v>26</v>
      </c>
      <c r="G146" s="10">
        <v>30</v>
      </c>
      <c r="H146" s="10">
        <v>0</v>
      </c>
      <c r="I146" s="10">
        <v>1</v>
      </c>
      <c r="J146" s="10">
        <v>31</v>
      </c>
      <c r="K146" s="6">
        <f t="shared" ref="K146" si="17">IF(C146=0,"-",(G146-C146)/C146)</f>
        <v>0.2</v>
      </c>
      <c r="L146" s="6" t="str">
        <f t="shared" ref="L146" si="18">IF(D146=0,"-",(H146-D146)/D146)</f>
        <v>-</v>
      </c>
      <c r="M146" s="6">
        <f t="shared" ref="M146" si="19">IF(E146=0,"-",(I146-E146)/E146)</f>
        <v>0</v>
      </c>
      <c r="N146" s="6">
        <f t="shared" ref="N146" si="20">IF(F146=0,"-",(J146-F146)/F146)</f>
        <v>0.19230769230769232</v>
      </c>
    </row>
    <row r="147" spans="2:14" ht="29.25" thickBot="1" x14ac:dyDescent="0.25">
      <c r="B147" s="7" t="s">
        <v>76</v>
      </c>
      <c r="C147" s="6">
        <f t="shared" ref="C147:J148" si="21">IF(C141=0,"-",(C141/(C141+C143)))</f>
        <v>0.13636363636363635</v>
      </c>
      <c r="D147" s="6" t="str">
        <f t="shared" si="21"/>
        <v>-</v>
      </c>
      <c r="E147" s="6" t="str">
        <f t="shared" si="21"/>
        <v>-</v>
      </c>
      <c r="F147" s="6">
        <f t="shared" si="21"/>
        <v>0.13043478260869565</v>
      </c>
      <c r="G147" s="6">
        <f t="shared" si="21"/>
        <v>0.19230769230769232</v>
      </c>
      <c r="H147" s="6" t="str">
        <f t="shared" si="21"/>
        <v>-</v>
      </c>
      <c r="I147" s="6" t="str">
        <f t="shared" si="21"/>
        <v>-</v>
      </c>
      <c r="J147" s="6">
        <f t="shared" si="21"/>
        <v>0.18518518518518517</v>
      </c>
      <c r="K147" s="6">
        <f>IF(OR(C147="-",G147="-"),"-",(G147-C147)/C147)</f>
        <v>0.41025641025641046</v>
      </c>
      <c r="L147" s="6" t="str">
        <f t="shared" ref="L147:N148" si="22">IF(OR(D147="-",H147="-"),"-",(H147-D147)/D147)</f>
        <v>-</v>
      </c>
      <c r="M147" s="6" t="str">
        <f t="shared" si="22"/>
        <v>-</v>
      </c>
      <c r="N147" s="6">
        <f t="shared" si="22"/>
        <v>0.41975308641975306</v>
      </c>
    </row>
    <row r="148" spans="2:14" ht="29.25" thickBot="1" x14ac:dyDescent="0.25">
      <c r="B148" s="7" t="s">
        <v>77</v>
      </c>
      <c r="C148" s="6" t="str">
        <f t="shared" si="21"/>
        <v>-</v>
      </c>
      <c r="D148" s="6" t="str">
        <f t="shared" si="21"/>
        <v>-</v>
      </c>
      <c r="E148" s="6" t="str">
        <f t="shared" si="21"/>
        <v>-</v>
      </c>
      <c r="F148" s="6" t="str">
        <f t="shared" si="21"/>
        <v>-</v>
      </c>
      <c r="G148" s="6" t="str">
        <f t="shared" si="21"/>
        <v>-</v>
      </c>
      <c r="H148" s="6" t="str">
        <f t="shared" si="21"/>
        <v>-</v>
      </c>
      <c r="I148" s="6" t="str">
        <f t="shared" si="21"/>
        <v>-</v>
      </c>
      <c r="J148" s="6" t="str">
        <f t="shared" si="21"/>
        <v>-</v>
      </c>
      <c r="K148" s="6" t="str">
        <f>IF(OR(C148="-",G148="-"),"-",(G148-C148)/C148)</f>
        <v>-</v>
      </c>
      <c r="L148" s="6" t="str">
        <f t="shared" si="22"/>
        <v>-</v>
      </c>
      <c r="M148" s="6" t="str">
        <f t="shared" si="22"/>
        <v>-</v>
      </c>
      <c r="N148" s="6" t="str">
        <f t="shared" si="22"/>
        <v>-</v>
      </c>
    </row>
    <row r="149" spans="2:14" ht="14.25" x14ac:dyDescent="0.2">
      <c r="B149" s="7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</row>
    <row r="152" spans="2:14" ht="14.25" x14ac:dyDescent="0.2">
      <c r="B152" s="7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</row>
    <row r="153" spans="2:14" ht="14.25" x14ac:dyDescent="0.2">
      <c r="B153" s="7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</row>
    <row r="154" spans="2:14" ht="29.25" customHeight="1" thickBot="1" x14ac:dyDescent="0.25">
      <c r="B154" s="7"/>
      <c r="C154" s="8" t="s">
        <v>101</v>
      </c>
      <c r="D154" s="8" t="s">
        <v>102</v>
      </c>
      <c r="E154" s="8" t="s">
        <v>99</v>
      </c>
    </row>
    <row r="155" spans="2:14" ht="15" thickBot="1" x14ac:dyDescent="0.25">
      <c r="B155" s="4" t="s">
        <v>94</v>
      </c>
      <c r="C155" s="19">
        <v>21</v>
      </c>
      <c r="D155" s="19">
        <v>25</v>
      </c>
      <c r="E155" s="18">
        <f>IF(C155=0,"-",(D155-C155)/C155)</f>
        <v>0.19047619047619047</v>
      </c>
      <c r="F155" s="18"/>
      <c r="G155" s="18"/>
      <c r="H155" s="18"/>
      <c r="I155" s="18"/>
      <c r="J155" s="18"/>
      <c r="K155" s="18"/>
      <c r="L155" s="18"/>
      <c r="M155" s="18"/>
      <c r="N155" s="18"/>
    </row>
    <row r="156" spans="2:14" ht="15" thickBot="1" x14ac:dyDescent="0.25">
      <c r="B156" s="4" t="s">
        <v>95</v>
      </c>
      <c r="C156" s="19">
        <v>3</v>
      </c>
      <c r="D156" s="19">
        <v>5</v>
      </c>
      <c r="E156" s="18">
        <f t="shared" ref="E156:E157" si="23">IF(C156=0,"-",(D156-C156)/C156)</f>
        <v>0.66666666666666663</v>
      </c>
      <c r="F156" s="18"/>
      <c r="G156" s="18"/>
      <c r="H156" s="18"/>
      <c r="I156" s="18"/>
      <c r="J156" s="18"/>
      <c r="K156" s="18"/>
      <c r="L156" s="18"/>
      <c r="M156" s="18"/>
      <c r="N156" s="18"/>
    </row>
    <row r="157" spans="2:14" ht="15" thickBot="1" x14ac:dyDescent="0.25">
      <c r="B157" s="4" t="s">
        <v>96</v>
      </c>
      <c r="C157" s="19">
        <v>1</v>
      </c>
      <c r="D157" s="19">
        <v>0</v>
      </c>
      <c r="E157" s="18">
        <f t="shared" si="23"/>
        <v>-1</v>
      </c>
      <c r="F157" s="18"/>
      <c r="G157" s="18"/>
      <c r="H157" s="18"/>
      <c r="I157" s="18"/>
      <c r="J157" s="18"/>
      <c r="K157" s="18"/>
      <c r="L157" s="18"/>
      <c r="M157" s="18"/>
      <c r="N157" s="18"/>
    </row>
    <row r="158" spans="2:14" ht="15" thickBot="1" x14ac:dyDescent="0.25">
      <c r="B158" s="4" t="s">
        <v>97</v>
      </c>
      <c r="C158" s="18">
        <f>IF(C155=0,"-",C155/(C155+C156+C157))</f>
        <v>0.84</v>
      </c>
      <c r="D158" s="18">
        <f>IF(D155=0,"-",D155/(D155+D156+D157))</f>
        <v>0.83333333333333337</v>
      </c>
      <c r="E158" s="18">
        <f>IF(OR(C158="-",D158="-"),"-",(D158-C158)/C158)</f>
        <v>-7.9365079365078563E-3</v>
      </c>
      <c r="F158" s="18"/>
      <c r="G158" s="18"/>
      <c r="H158" s="18"/>
      <c r="I158" s="18"/>
      <c r="J158" s="18"/>
      <c r="K158" s="18"/>
      <c r="L158" s="18"/>
      <c r="M158" s="18"/>
      <c r="N158" s="18"/>
    </row>
    <row r="159" spans="2:14" ht="14.25" x14ac:dyDescent="0.2">
      <c r="B159" s="7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</row>
    <row r="160" spans="2:14" ht="14.25" x14ac:dyDescent="0.2">
      <c r="B160" s="7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</row>
    <row r="161" spans="2:14" ht="14.25" x14ac:dyDescent="0.2">
      <c r="B161" s="7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</row>
    <row r="163" spans="2:14" ht="42.75" customHeight="1" thickBot="1" x14ac:dyDescent="0.25">
      <c r="C163" s="8" t="s">
        <v>101</v>
      </c>
      <c r="D163" s="8" t="s">
        <v>102</v>
      </c>
      <c r="E163" s="8" t="s">
        <v>99</v>
      </c>
    </row>
    <row r="164" spans="2:14" ht="20.100000000000001" customHeight="1" thickBot="1" x14ac:dyDescent="0.25">
      <c r="B164" s="4" t="s">
        <v>38</v>
      </c>
      <c r="C164" s="5">
        <v>0</v>
      </c>
      <c r="D164" s="5">
        <v>1</v>
      </c>
      <c r="E164" s="6" t="str">
        <f>IF(C164=0,"-",(D164-C164)/C164)</f>
        <v>-</v>
      </c>
    </row>
    <row r="165" spans="2:14" ht="20.100000000000001" customHeight="1" thickBot="1" x14ac:dyDescent="0.25">
      <c r="B165" s="4" t="s">
        <v>41</v>
      </c>
      <c r="C165" s="5">
        <v>0</v>
      </c>
      <c r="D165" s="5">
        <v>1</v>
      </c>
      <c r="E165" s="6" t="str">
        <f t="shared" ref="E165:E166" si="24">IF(C165=0,"-",(D165-C165)/C165)</f>
        <v>-</v>
      </c>
    </row>
    <row r="166" spans="2:14" ht="20.100000000000001" customHeight="1" thickBot="1" x14ac:dyDescent="0.25">
      <c r="B166" s="4" t="s">
        <v>42</v>
      </c>
      <c r="C166" s="5">
        <v>0</v>
      </c>
      <c r="D166" s="5">
        <v>0</v>
      </c>
      <c r="E166" s="6" t="str">
        <f t="shared" si="24"/>
        <v>-</v>
      </c>
    </row>
    <row r="167" spans="2:14" ht="20.100000000000001" customHeight="1" thickBot="1" x14ac:dyDescent="0.25">
      <c r="B167" s="4" t="s">
        <v>98</v>
      </c>
      <c r="C167" s="6" t="str">
        <f>IF(C164=0,"-",(C165+C166)/C164)</f>
        <v>-</v>
      </c>
      <c r="D167" s="6">
        <f>IF(D164=0,"-",(D165+D166)/D164)</f>
        <v>1</v>
      </c>
      <c r="E167" s="6" t="str">
        <f t="shared" ref="E167:E169" si="25">IF(OR(C167="-",D167="-"),"-",(D167-C167)/C167)</f>
        <v>-</v>
      </c>
    </row>
    <row r="168" spans="2:14" ht="20.100000000000001" customHeight="1" thickBot="1" x14ac:dyDescent="0.25">
      <c r="B168" s="4" t="s">
        <v>39</v>
      </c>
      <c r="C168" s="6" t="s">
        <v>103</v>
      </c>
      <c r="D168" s="6">
        <v>1</v>
      </c>
      <c r="E168" s="6" t="str">
        <f t="shared" si="25"/>
        <v>-</v>
      </c>
    </row>
    <row r="169" spans="2:14" ht="20.100000000000001" customHeight="1" thickBot="1" x14ac:dyDescent="0.25">
      <c r="B169" s="4" t="s">
        <v>40</v>
      </c>
      <c r="C169" s="6" t="s">
        <v>103</v>
      </c>
      <c r="D169" s="6" t="s">
        <v>103</v>
      </c>
      <c r="E169" s="6" t="str">
        <f t="shared" si="25"/>
        <v>-</v>
      </c>
    </row>
    <row r="170" spans="2:14" ht="20.100000000000001" customHeight="1" x14ac:dyDescent="0.2">
      <c r="B170" s="7"/>
      <c r="C170" s="18"/>
      <c r="D170" s="18"/>
      <c r="E170" s="18"/>
    </row>
    <row r="175" spans="2:14" ht="42.75" customHeight="1" thickBot="1" x14ac:dyDescent="0.25">
      <c r="C175" s="8" t="s">
        <v>101</v>
      </c>
      <c r="D175" s="8" t="s">
        <v>102</v>
      </c>
      <c r="E175" s="8" t="s">
        <v>99</v>
      </c>
    </row>
    <row r="176" spans="2:14" ht="15" thickBot="1" x14ac:dyDescent="0.25">
      <c r="B176" s="15" t="s">
        <v>81</v>
      </c>
      <c r="C176" s="5">
        <v>1</v>
      </c>
      <c r="D176" s="5">
        <v>2</v>
      </c>
      <c r="E176" s="6">
        <f>IF(C176=0,"-",(D176-C176)/C176)</f>
        <v>1</v>
      </c>
      <c r="H176" s="13"/>
    </row>
    <row r="177" spans="2:10" ht="15" thickBot="1" x14ac:dyDescent="0.25">
      <c r="B177" s="4" t="s">
        <v>43</v>
      </c>
      <c r="C177" s="5">
        <v>0</v>
      </c>
      <c r="D177" s="5">
        <v>2</v>
      </c>
      <c r="E177" s="6" t="str">
        <f t="shared" ref="E177:E183" si="26">IF(C177=0,"-",(D177-C177)/C177)</f>
        <v>-</v>
      </c>
      <c r="H177" s="13"/>
    </row>
    <row r="178" spans="2:10" ht="15" thickBot="1" x14ac:dyDescent="0.25">
      <c r="B178" s="4" t="s">
        <v>47</v>
      </c>
      <c r="C178" s="5">
        <v>0</v>
      </c>
      <c r="D178" s="5">
        <v>0</v>
      </c>
      <c r="E178" s="6" t="str">
        <f t="shared" si="26"/>
        <v>-</v>
      </c>
      <c r="H178" s="13"/>
    </row>
    <row r="179" spans="2:10" ht="15" thickBot="1" x14ac:dyDescent="0.25">
      <c r="B179" s="4" t="s">
        <v>78</v>
      </c>
      <c r="C179" s="5">
        <v>1</v>
      </c>
      <c r="D179" s="5">
        <v>0</v>
      </c>
      <c r="E179" s="6">
        <f t="shared" si="26"/>
        <v>-1</v>
      </c>
      <c r="H179" s="13"/>
    </row>
    <row r="180" spans="2:10" ht="15" thickBot="1" x14ac:dyDescent="0.25">
      <c r="B180" s="15" t="s">
        <v>79</v>
      </c>
      <c r="C180" s="5">
        <v>25</v>
      </c>
      <c r="D180" s="5">
        <v>31</v>
      </c>
      <c r="E180" s="6">
        <f t="shared" si="26"/>
        <v>0.24</v>
      </c>
      <c r="H180" s="13"/>
    </row>
    <row r="181" spans="2:10" ht="15" thickBot="1" x14ac:dyDescent="0.25">
      <c r="B181" s="4" t="s">
        <v>47</v>
      </c>
      <c r="C181" s="5">
        <v>24</v>
      </c>
      <c r="D181" s="5">
        <v>30</v>
      </c>
      <c r="E181" s="6">
        <f t="shared" si="26"/>
        <v>0.25</v>
      </c>
      <c r="H181" s="13"/>
    </row>
    <row r="182" spans="2:10" ht="15" thickBot="1" x14ac:dyDescent="0.25">
      <c r="B182" s="4" t="s">
        <v>70</v>
      </c>
      <c r="C182" s="5">
        <v>0</v>
      </c>
      <c r="D182" s="5">
        <v>0</v>
      </c>
      <c r="E182" s="6" t="str">
        <f t="shared" si="26"/>
        <v>-</v>
      </c>
      <c r="H182" s="13"/>
    </row>
    <row r="183" spans="2:10" ht="15" thickBot="1" x14ac:dyDescent="0.25">
      <c r="B183" s="4" t="s">
        <v>80</v>
      </c>
      <c r="C183" s="5">
        <v>1</v>
      </c>
      <c r="D183" s="5">
        <v>1</v>
      </c>
      <c r="E183" s="6">
        <f t="shared" si="26"/>
        <v>0</v>
      </c>
      <c r="H183" s="13"/>
    </row>
    <row r="184" spans="2:10" x14ac:dyDescent="0.2">
      <c r="B184" s="9"/>
      <c r="C184" s="9"/>
      <c r="D184" s="9"/>
      <c r="E184" s="9"/>
      <c r="F184" s="9"/>
      <c r="G184" s="9"/>
      <c r="H184" s="9"/>
      <c r="I184" s="9"/>
      <c r="J184" s="9"/>
    </row>
    <row r="185" spans="2:10" x14ac:dyDescent="0.2">
      <c r="B185" s="9"/>
      <c r="C185" s="9"/>
      <c r="D185" s="9"/>
      <c r="E185" s="9"/>
      <c r="F185" s="9"/>
      <c r="G185" s="9"/>
      <c r="H185" s="9"/>
      <c r="I185" s="9"/>
      <c r="J185" s="9"/>
    </row>
    <row r="194" spans="2:5" ht="42.75" customHeight="1" thickBot="1" x14ac:dyDescent="0.25">
      <c r="C194" s="8" t="s">
        <v>101</v>
      </c>
      <c r="D194" s="8" t="s">
        <v>102</v>
      </c>
      <c r="E194" s="8" t="s">
        <v>99</v>
      </c>
    </row>
    <row r="195" spans="2:5" ht="15" thickBot="1" x14ac:dyDescent="0.25">
      <c r="B195" s="4" t="s">
        <v>82</v>
      </c>
      <c r="C195" s="5">
        <v>1</v>
      </c>
      <c r="D195" s="5">
        <v>1</v>
      </c>
      <c r="E195" s="6">
        <f t="shared" ref="E195:E198" si="27">IF(C195=0,"-",(D195-C195)/C195)</f>
        <v>0</v>
      </c>
    </row>
    <row r="196" spans="2:5" ht="15" thickBot="1" x14ac:dyDescent="0.25">
      <c r="B196" s="4" t="s">
        <v>83</v>
      </c>
      <c r="C196" s="5">
        <v>1</v>
      </c>
      <c r="D196" s="5">
        <v>0</v>
      </c>
      <c r="E196" s="6">
        <f t="shared" si="27"/>
        <v>-1</v>
      </c>
    </row>
    <row r="197" spans="2:5" ht="15" thickBot="1" x14ac:dyDescent="0.25">
      <c r="B197" s="4" t="s">
        <v>84</v>
      </c>
      <c r="C197" s="5">
        <v>2</v>
      </c>
      <c r="D197" s="5">
        <v>1</v>
      </c>
      <c r="E197" s="6">
        <f t="shared" si="27"/>
        <v>-0.5</v>
      </c>
    </row>
    <row r="198" spans="2:5" ht="15" thickBot="1" x14ac:dyDescent="0.25">
      <c r="B198" s="4" t="s">
        <v>85</v>
      </c>
      <c r="C198" s="5">
        <v>0</v>
      </c>
      <c r="D198" s="5">
        <v>1</v>
      </c>
      <c r="E198" s="6" t="str">
        <f t="shared" si="27"/>
        <v>-</v>
      </c>
    </row>
    <row r="199" spans="2:5" ht="14.25" x14ac:dyDescent="0.2">
      <c r="B199" s="7"/>
      <c r="C199" s="19"/>
      <c r="D199" s="19"/>
      <c r="E199" s="18"/>
    </row>
    <row r="204" spans="2:5" ht="42.75" customHeight="1" thickBot="1" x14ac:dyDescent="0.25">
      <c r="C204" s="8" t="s">
        <v>101</v>
      </c>
      <c r="D204" s="8" t="s">
        <v>102</v>
      </c>
      <c r="E204" s="8" t="s">
        <v>99</v>
      </c>
    </row>
    <row r="205" spans="2:5" ht="20.100000000000001" customHeight="1" thickBot="1" x14ac:dyDescent="0.25">
      <c r="B205" s="16" t="s">
        <v>88</v>
      </c>
      <c r="C205" s="5"/>
      <c r="D205" s="5"/>
      <c r="E205" s="6" t="str">
        <f t="shared" ref="E205:E208" si="28">IF(C205=0,"-",(D205-C205)/C205)</f>
        <v>-</v>
      </c>
    </row>
    <row r="206" spans="2:5" ht="20.100000000000001" customHeight="1" thickBot="1" x14ac:dyDescent="0.25">
      <c r="B206" s="17" t="s">
        <v>89</v>
      </c>
      <c r="C206" s="5">
        <v>1</v>
      </c>
      <c r="D206" s="5">
        <v>1</v>
      </c>
      <c r="E206" s="6">
        <f t="shared" si="28"/>
        <v>0</v>
      </c>
    </row>
    <row r="207" spans="2:5" ht="20.100000000000001" customHeight="1" thickBot="1" x14ac:dyDescent="0.25">
      <c r="B207" s="17" t="s">
        <v>86</v>
      </c>
      <c r="C207" s="5">
        <v>1</v>
      </c>
      <c r="D207" s="5">
        <v>1</v>
      </c>
      <c r="E207" s="6">
        <f t="shared" si="28"/>
        <v>0</v>
      </c>
    </row>
    <row r="208" spans="2:5" ht="20.100000000000001" customHeight="1" thickBot="1" x14ac:dyDescent="0.25">
      <c r="B208" s="17" t="s">
        <v>87</v>
      </c>
      <c r="C208" s="5">
        <v>0</v>
      </c>
      <c r="D208" s="5">
        <v>0</v>
      </c>
      <c r="E208" s="6" t="str">
        <f t="shared" si="28"/>
        <v>-</v>
      </c>
    </row>
    <row r="209" spans="2:5" ht="20.100000000000001" customHeight="1" thickBot="1" x14ac:dyDescent="0.25">
      <c r="B209" s="17" t="s">
        <v>90</v>
      </c>
      <c r="C209" s="5"/>
      <c r="D209" s="5"/>
      <c r="E209" s="6"/>
    </row>
    <row r="210" spans="2:5" ht="20.100000000000001" customHeight="1" thickBot="1" x14ac:dyDescent="0.25">
      <c r="B210" s="17" t="s">
        <v>89</v>
      </c>
      <c r="C210" s="5">
        <v>1</v>
      </c>
      <c r="D210" s="5">
        <v>0</v>
      </c>
      <c r="E210" s="6">
        <f>IF(C210=0,"-",(D210-C210)/C210)</f>
        <v>-1</v>
      </c>
    </row>
    <row r="211" spans="2:5" ht="15" thickBot="1" x14ac:dyDescent="0.25">
      <c r="B211" s="17" t="s">
        <v>86</v>
      </c>
      <c r="C211" s="5">
        <v>1</v>
      </c>
      <c r="D211" s="5">
        <v>0</v>
      </c>
      <c r="E211" s="6">
        <f t="shared" ref="E211:E212" si="29">IF(C211=0,"-",(D211-C211)/C211)</f>
        <v>-1</v>
      </c>
    </row>
    <row r="212" spans="2:5" ht="15" thickBot="1" x14ac:dyDescent="0.25">
      <c r="B212" s="17" t="s">
        <v>87</v>
      </c>
      <c r="C212" s="5">
        <v>0</v>
      </c>
      <c r="D212" s="5">
        <v>0</v>
      </c>
      <c r="E212" s="6" t="str">
        <f t="shared" si="29"/>
        <v>-</v>
      </c>
    </row>
    <row r="213" spans="2:5" ht="14.25" x14ac:dyDescent="0.2">
      <c r="B213" s="21"/>
      <c r="C213" s="19"/>
      <c r="D213" s="19"/>
      <c r="E213" s="18"/>
    </row>
    <row r="218" spans="2:5" ht="42.75" customHeight="1" thickBot="1" x14ac:dyDescent="0.25">
      <c r="C218" s="8" t="s">
        <v>101</v>
      </c>
      <c r="D218" s="8" t="s">
        <v>102</v>
      </c>
      <c r="E218" s="8" t="s">
        <v>99</v>
      </c>
    </row>
    <row r="219" spans="2:5" ht="15" thickBot="1" x14ac:dyDescent="0.25">
      <c r="B219" s="16" t="s">
        <v>91</v>
      </c>
      <c r="C219" s="5">
        <v>3</v>
      </c>
      <c r="D219" s="5">
        <v>2</v>
      </c>
      <c r="E219" s="6">
        <f t="shared" ref="E219:E221" si="30">IF(C219=0,"-",(D219-C219)/C219)</f>
        <v>-0.33333333333333331</v>
      </c>
    </row>
    <row r="220" spans="2:5" ht="15" thickBot="1" x14ac:dyDescent="0.25">
      <c r="B220" s="16" t="s">
        <v>92</v>
      </c>
      <c r="C220" s="5">
        <v>3</v>
      </c>
      <c r="D220" s="5">
        <v>1</v>
      </c>
      <c r="E220" s="6">
        <f t="shared" si="30"/>
        <v>-0.66666666666666663</v>
      </c>
    </row>
    <row r="221" spans="2:5" ht="15" thickBot="1" x14ac:dyDescent="0.25">
      <c r="B221" s="16" t="s">
        <v>93</v>
      </c>
      <c r="C221" s="5">
        <v>6</v>
      </c>
      <c r="D221" s="5">
        <v>6</v>
      </c>
      <c r="E221" s="6">
        <f t="shared" si="30"/>
        <v>0</v>
      </c>
    </row>
    <row r="222" spans="2:5" ht="15" thickBot="1" x14ac:dyDescent="0.25">
      <c r="C222" s="5"/>
      <c r="D222" s="5"/>
      <c r="E222" s="6"/>
    </row>
    <row r="223" spans="2:5" ht="15" thickBot="1" x14ac:dyDescent="0.25">
      <c r="C223" s="5"/>
      <c r="D223" s="5"/>
      <c r="E223" s="6"/>
    </row>
    <row r="224" spans="2:5" ht="15" thickBot="1" x14ac:dyDescent="0.25">
      <c r="C224" s="5"/>
      <c r="D224" s="5"/>
      <c r="E224" s="6"/>
    </row>
    <row r="225" spans="3:5" ht="15" thickBot="1" x14ac:dyDescent="0.25">
      <c r="C225" s="5"/>
      <c r="D225" s="5"/>
      <c r="E225" s="6"/>
    </row>
    <row r="226" spans="3:5" ht="15" thickBot="1" x14ac:dyDescent="0.25">
      <c r="C226" s="5"/>
      <c r="D226" s="5"/>
      <c r="E226" s="6"/>
    </row>
  </sheetData>
  <mergeCells count="6">
    <mergeCell ref="C124:F124"/>
    <mergeCell ref="G124:J124"/>
    <mergeCell ref="K124:N124"/>
    <mergeCell ref="C139:F139"/>
    <mergeCell ref="G139:J139"/>
    <mergeCell ref="K139:N139"/>
  </mergeCells>
  <pageMargins left="0.70866141732283472" right="0.70866141732283472" top="0.74803149606299213" bottom="0.74803149606299213" header="0.31496062992125984" footer="0.31496062992125984"/>
  <pageSetup paperSize="9" scale="11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26"/>
  <sheetViews>
    <sheetView workbookViewId="0"/>
  </sheetViews>
  <sheetFormatPr baseColWidth="10" defaultRowHeight="12.75" x14ac:dyDescent="0.2"/>
  <cols>
    <col min="2" max="2" width="56.875" bestFit="1" customWidth="1"/>
    <col min="3" max="4" width="12.5" customWidth="1"/>
    <col min="5" max="5" width="12.75" customWidth="1"/>
    <col min="6" max="6" width="8.75" bestFit="1" customWidth="1"/>
    <col min="7" max="7" width="11.625" customWidth="1"/>
    <col min="8" max="8" width="12.125" customWidth="1"/>
    <col min="9" max="9" width="12.75" customWidth="1"/>
    <col min="10" max="10" width="8.75" bestFit="1" customWidth="1"/>
    <col min="11" max="11" width="11.625" bestFit="1" customWidth="1"/>
    <col min="12" max="12" width="12" bestFit="1" customWidth="1"/>
    <col min="13" max="13" width="12.75" customWidth="1"/>
    <col min="14" max="14" width="9.625" bestFit="1" customWidth="1"/>
  </cols>
  <sheetData>
    <row r="1" spans="1:5" ht="15" thickBot="1" x14ac:dyDescent="0.25">
      <c r="A1" s="5"/>
      <c r="B1" s="5"/>
    </row>
    <row r="2" spans="1:5" ht="15" thickBot="1" x14ac:dyDescent="0.25">
      <c r="A2" s="5"/>
      <c r="B2" s="5"/>
    </row>
    <row r="3" spans="1:5" ht="15" thickBot="1" x14ac:dyDescent="0.25">
      <c r="A3" s="5"/>
      <c r="B3" s="5"/>
    </row>
    <row r="11" spans="1:5" ht="27" customHeight="1" x14ac:dyDescent="0.2">
      <c r="B11" s="20" t="str">
        <f>Portada!B9</f>
        <v>2º Trimestre 2019</v>
      </c>
    </row>
    <row r="13" spans="1:5" ht="42.75" customHeight="1" thickBot="1" x14ac:dyDescent="0.25">
      <c r="C13" s="8" t="s">
        <v>101</v>
      </c>
      <c r="D13" s="8" t="s">
        <v>102</v>
      </c>
      <c r="E13" s="8" t="s">
        <v>99</v>
      </c>
    </row>
    <row r="14" spans="1:5" ht="20.100000000000001" customHeight="1" thickBot="1" x14ac:dyDescent="0.25">
      <c r="B14" s="4" t="s">
        <v>22</v>
      </c>
      <c r="C14" s="5">
        <v>1725</v>
      </c>
      <c r="D14" s="5">
        <v>1607</v>
      </c>
      <c r="E14" s="6">
        <f>IF(C14&gt;0,(D14-C14)/C14,"-")</f>
        <v>-6.840579710144927E-2</v>
      </c>
    </row>
    <row r="15" spans="1:5" ht="20.100000000000001" customHeight="1" thickBot="1" x14ac:dyDescent="0.25">
      <c r="B15" s="4" t="s">
        <v>17</v>
      </c>
      <c r="C15" s="5">
        <v>1611</v>
      </c>
      <c r="D15" s="5">
        <v>1545</v>
      </c>
      <c r="E15" s="6">
        <f t="shared" ref="E15:E23" si="0">IF(C15&gt;0,(D15-C15)/C15,"-")</f>
        <v>-4.0968342644320296E-2</v>
      </c>
    </row>
    <row r="16" spans="1:5" ht="20.100000000000001" customHeight="1" thickBot="1" x14ac:dyDescent="0.25">
      <c r="B16" s="4" t="s">
        <v>18</v>
      </c>
      <c r="C16" s="5">
        <v>1312</v>
      </c>
      <c r="D16" s="5">
        <v>1282</v>
      </c>
      <c r="E16" s="6">
        <f t="shared" si="0"/>
        <v>-2.2865853658536585E-2</v>
      </c>
    </row>
    <row r="17" spans="2:5" ht="20.100000000000001" customHeight="1" thickBot="1" x14ac:dyDescent="0.25">
      <c r="B17" s="4" t="s">
        <v>19</v>
      </c>
      <c r="C17" s="5">
        <v>299</v>
      </c>
      <c r="D17" s="5">
        <v>263</v>
      </c>
      <c r="E17" s="6">
        <f t="shared" si="0"/>
        <v>-0.12040133779264214</v>
      </c>
    </row>
    <row r="18" spans="2:5" ht="20.100000000000001" customHeight="1" thickBot="1" x14ac:dyDescent="0.25">
      <c r="B18" s="4" t="s">
        <v>20</v>
      </c>
      <c r="C18" s="6">
        <f>C17/C15</f>
        <v>0.18559900682805711</v>
      </c>
      <c r="D18" s="6">
        <f>D17/D15</f>
        <v>0.17022653721682848</v>
      </c>
      <c r="E18" s="6">
        <f t="shared" si="0"/>
        <v>-8.2826249309997699E-2</v>
      </c>
    </row>
    <row r="19" spans="2:5" ht="30" customHeight="1" thickBot="1" x14ac:dyDescent="0.25">
      <c r="B19" s="4" t="s">
        <v>23</v>
      </c>
      <c r="C19" s="5">
        <v>117</v>
      </c>
      <c r="D19" s="5">
        <v>133</v>
      </c>
      <c r="E19" s="6">
        <f t="shared" si="0"/>
        <v>0.13675213675213677</v>
      </c>
    </row>
    <row r="20" spans="2:5" ht="20.100000000000001" customHeight="1" thickBot="1" x14ac:dyDescent="0.25">
      <c r="B20" s="4" t="s">
        <v>24</v>
      </c>
      <c r="C20" s="5">
        <v>99</v>
      </c>
      <c r="D20" s="5">
        <v>95</v>
      </c>
      <c r="E20" s="6">
        <f t="shared" si="0"/>
        <v>-4.0404040404040407E-2</v>
      </c>
    </row>
    <row r="21" spans="2:5" ht="20.100000000000001" customHeight="1" thickBot="1" x14ac:dyDescent="0.25">
      <c r="B21" s="4" t="s">
        <v>25</v>
      </c>
      <c r="C21" s="5">
        <v>18</v>
      </c>
      <c r="D21" s="5">
        <v>38</v>
      </c>
      <c r="E21" s="6">
        <f t="shared" si="0"/>
        <v>1.1111111111111112</v>
      </c>
    </row>
    <row r="22" spans="2:5" ht="20.100000000000001" customHeight="1" thickBot="1" x14ac:dyDescent="0.25">
      <c r="B22" s="4" t="s">
        <v>21</v>
      </c>
      <c r="C22" s="6">
        <f>C21/C19</f>
        <v>0.15384615384615385</v>
      </c>
      <c r="D22" s="6">
        <f t="shared" ref="D22" si="1">D21/D19</f>
        <v>0.2857142857142857</v>
      </c>
      <c r="E22" s="6">
        <f t="shared" si="0"/>
        <v>0.85714285714285698</v>
      </c>
    </row>
    <row r="23" spans="2:5" ht="20.100000000000001" customHeight="1" thickBot="1" x14ac:dyDescent="0.25">
      <c r="B23" s="7" t="s">
        <v>26</v>
      </c>
      <c r="C23" s="6">
        <v>0.11497829615154583</v>
      </c>
      <c r="D23" s="6">
        <v>0.11033759733989978</v>
      </c>
      <c r="E23" s="6">
        <f t="shared" si="0"/>
        <v>-4.0361520104015287E-2</v>
      </c>
    </row>
    <row r="31" spans="2:5" ht="42.75" customHeight="1" thickBot="1" x14ac:dyDescent="0.25">
      <c r="C31" s="8" t="s">
        <v>101</v>
      </c>
      <c r="D31" s="8" t="s">
        <v>102</v>
      </c>
      <c r="E31" s="8" t="s">
        <v>99</v>
      </c>
    </row>
    <row r="32" spans="2:5" ht="20.100000000000001" customHeight="1" thickBot="1" x14ac:dyDescent="0.25">
      <c r="B32" s="4" t="s">
        <v>27</v>
      </c>
      <c r="C32" s="5">
        <v>482</v>
      </c>
      <c r="D32" s="5">
        <v>524</v>
      </c>
      <c r="E32" s="6">
        <f>IF(C32&gt;0,(D32-C32)/C32,"-")</f>
        <v>8.7136929460580909E-2</v>
      </c>
    </row>
    <row r="33" spans="2:5" ht="20.100000000000001" customHeight="1" thickBot="1" x14ac:dyDescent="0.25">
      <c r="B33" s="4" t="s">
        <v>29</v>
      </c>
      <c r="C33" s="5">
        <v>3</v>
      </c>
      <c r="D33" s="5">
        <v>13</v>
      </c>
      <c r="E33" s="6">
        <f t="shared" ref="E33:E35" si="2">IF(C33&gt;0,(D33-C33)/C33,"-")</f>
        <v>3.3333333333333335</v>
      </c>
    </row>
    <row r="34" spans="2:5" ht="20.100000000000001" customHeight="1" thickBot="1" x14ac:dyDescent="0.25">
      <c r="B34" s="4" t="s">
        <v>28</v>
      </c>
      <c r="C34" s="5">
        <v>303</v>
      </c>
      <c r="D34" s="5">
        <v>325</v>
      </c>
      <c r="E34" s="6">
        <f t="shared" si="2"/>
        <v>7.2607260726072612E-2</v>
      </c>
    </row>
    <row r="35" spans="2:5" ht="20.100000000000001" customHeight="1" thickBot="1" x14ac:dyDescent="0.25">
      <c r="B35" s="4" t="s">
        <v>30</v>
      </c>
      <c r="C35" s="5">
        <v>176</v>
      </c>
      <c r="D35" s="5">
        <v>186</v>
      </c>
      <c r="E35" s="6">
        <f t="shared" si="2"/>
        <v>5.6818181818181816E-2</v>
      </c>
    </row>
    <row r="41" spans="2:5" ht="42.75" customHeight="1" thickBot="1" x14ac:dyDescent="0.25">
      <c r="C41" s="8" t="s">
        <v>101</v>
      </c>
      <c r="D41" s="8" t="s">
        <v>102</v>
      </c>
      <c r="E41" s="8" t="s">
        <v>99</v>
      </c>
    </row>
    <row r="42" spans="2:5" ht="20.100000000000001" customHeight="1" thickBot="1" x14ac:dyDescent="0.25">
      <c r="B42" s="4" t="s">
        <v>33</v>
      </c>
      <c r="C42" s="5">
        <v>140</v>
      </c>
      <c r="D42" s="5">
        <v>160</v>
      </c>
      <c r="E42" s="6">
        <f>IF(C42&gt;0,(D42-C42)/C42,"-")</f>
        <v>0.14285714285714285</v>
      </c>
    </row>
    <row r="43" spans="2:5" ht="20.100000000000001" customHeight="1" thickBot="1" x14ac:dyDescent="0.25">
      <c r="B43" s="4" t="s">
        <v>34</v>
      </c>
      <c r="C43" s="5">
        <v>19</v>
      </c>
      <c r="D43" s="5">
        <v>42</v>
      </c>
      <c r="E43" s="6">
        <f t="shared" ref="E43:E49" si="3">IF(C43&gt;0,(D43-C43)/C43,"-")</f>
        <v>1.2105263157894737</v>
      </c>
    </row>
    <row r="44" spans="2:5" ht="20.100000000000001" customHeight="1" thickBot="1" x14ac:dyDescent="0.25">
      <c r="B44" s="4" t="s">
        <v>31</v>
      </c>
      <c r="C44" s="5">
        <v>20</v>
      </c>
      <c r="D44" s="5">
        <v>30</v>
      </c>
      <c r="E44" s="6">
        <f t="shared" si="3"/>
        <v>0.5</v>
      </c>
    </row>
    <row r="45" spans="2:5" ht="20.100000000000001" customHeight="1" thickBot="1" x14ac:dyDescent="0.25">
      <c r="B45" s="4" t="s">
        <v>32</v>
      </c>
      <c r="C45" s="5">
        <v>575</v>
      </c>
      <c r="D45" s="5">
        <v>668</v>
      </c>
      <c r="E45" s="6">
        <f t="shared" si="3"/>
        <v>0.16173913043478261</v>
      </c>
    </row>
    <row r="46" spans="2:5" ht="20.100000000000001" customHeight="1" thickBot="1" x14ac:dyDescent="0.25">
      <c r="B46" s="4" t="s">
        <v>35</v>
      </c>
      <c r="C46" s="5">
        <v>261</v>
      </c>
      <c r="D46" s="5">
        <v>288</v>
      </c>
      <c r="E46" s="6">
        <f t="shared" si="3"/>
        <v>0.10344827586206896</v>
      </c>
    </row>
    <row r="47" spans="2:5" ht="20.100000000000001" customHeight="1" thickBot="1" x14ac:dyDescent="0.25">
      <c r="B47" s="4" t="s">
        <v>67</v>
      </c>
      <c r="C47" s="5">
        <v>184</v>
      </c>
      <c r="D47" s="5">
        <v>146</v>
      </c>
      <c r="E47" s="6">
        <f t="shared" si="3"/>
        <v>-0.20652173913043478</v>
      </c>
    </row>
    <row r="48" spans="2:5" ht="20.100000000000001" customHeight="1" collapsed="1" thickBot="1" x14ac:dyDescent="0.25">
      <c r="B48" s="4" t="s">
        <v>36</v>
      </c>
      <c r="C48" s="6">
        <f>C42/(C42+C43)</f>
        <v>0.88050314465408808</v>
      </c>
      <c r="D48" s="6">
        <f>D42/(D42+D43)</f>
        <v>0.79207920792079212</v>
      </c>
      <c r="E48" s="6">
        <f t="shared" si="3"/>
        <v>-0.10042432814710041</v>
      </c>
    </row>
    <row r="49" spans="2:5" ht="20.100000000000001" customHeight="1" thickBot="1" x14ac:dyDescent="0.25">
      <c r="B49" s="4" t="s">
        <v>37</v>
      </c>
      <c r="C49" s="6">
        <f>C45/(C44+C45)</f>
        <v>0.96638655462184875</v>
      </c>
      <c r="D49" s="6">
        <f t="shared" ref="D49" si="4">D45/(D44+D45)</f>
        <v>0.95702005730659023</v>
      </c>
      <c r="E49" s="6">
        <f t="shared" si="3"/>
        <v>-9.6922885262240282E-3</v>
      </c>
    </row>
    <row r="55" spans="2:5" ht="42.75" customHeight="1" thickBot="1" x14ac:dyDescent="0.25">
      <c r="C55" s="8" t="s">
        <v>101</v>
      </c>
      <c r="D55" s="8" t="s">
        <v>102</v>
      </c>
      <c r="E55" s="8" t="s">
        <v>99</v>
      </c>
    </row>
    <row r="56" spans="2:5" ht="20.100000000000001" customHeight="1" thickBot="1" x14ac:dyDescent="0.25">
      <c r="B56" s="4" t="s">
        <v>38</v>
      </c>
      <c r="C56" s="5">
        <v>160</v>
      </c>
      <c r="D56" s="5">
        <v>203</v>
      </c>
      <c r="E56" s="6">
        <f>IF(C56&gt;0,(D56-C56)/C56,"-")</f>
        <v>0.26874999999999999</v>
      </c>
    </row>
    <row r="57" spans="2:5" ht="20.100000000000001" customHeight="1" thickBot="1" x14ac:dyDescent="0.25">
      <c r="B57" s="4" t="s">
        <v>41</v>
      </c>
      <c r="C57" s="5">
        <v>109</v>
      </c>
      <c r="D57" s="5">
        <v>147</v>
      </c>
      <c r="E57" s="6">
        <f t="shared" ref="E57:E61" si="5">IF(C57&gt;0,(D57-C57)/C57,"-")</f>
        <v>0.34862385321100919</v>
      </c>
    </row>
    <row r="58" spans="2:5" ht="20.100000000000001" customHeight="1" thickBot="1" x14ac:dyDescent="0.25">
      <c r="B58" s="4" t="s">
        <v>42</v>
      </c>
      <c r="C58" s="5">
        <v>32</v>
      </c>
      <c r="D58" s="5">
        <v>13</v>
      </c>
      <c r="E58" s="6">
        <f t="shared" si="5"/>
        <v>-0.59375</v>
      </c>
    </row>
    <row r="59" spans="2:5" ht="20.100000000000001" customHeight="1" collapsed="1" thickBot="1" x14ac:dyDescent="0.25">
      <c r="B59" s="4" t="s">
        <v>98</v>
      </c>
      <c r="C59" s="6">
        <f>(C57+C58)/C56</f>
        <v>0.88124999999999998</v>
      </c>
      <c r="D59" s="6">
        <f>(D57+D58)/D56</f>
        <v>0.78817733990147787</v>
      </c>
      <c r="E59" s="6">
        <f t="shared" si="5"/>
        <v>-0.10561436606924494</v>
      </c>
    </row>
    <row r="60" spans="2:5" ht="20.100000000000001" customHeight="1" thickBot="1" x14ac:dyDescent="0.25">
      <c r="B60" s="4" t="s">
        <v>39</v>
      </c>
      <c r="C60" s="6">
        <v>0.8582677165354331</v>
      </c>
      <c r="D60" s="6">
        <v>0.79891304347826086</v>
      </c>
      <c r="E60" s="6">
        <f t="shared" si="5"/>
        <v>-6.9156362185879575E-2</v>
      </c>
    </row>
    <row r="61" spans="2:5" ht="20.100000000000001" customHeight="1" thickBot="1" x14ac:dyDescent="0.25">
      <c r="B61" s="4" t="s">
        <v>40</v>
      </c>
      <c r="C61" s="6">
        <v>0.96969696969696972</v>
      </c>
      <c r="D61" s="6">
        <v>0.68421052631578949</v>
      </c>
      <c r="E61" s="6">
        <f t="shared" si="5"/>
        <v>-0.29440789473684209</v>
      </c>
    </row>
    <row r="62" spans="2:5" ht="15" thickBot="1" x14ac:dyDescent="0.25">
      <c r="E62" s="6"/>
    </row>
    <row r="67" spans="2:10" ht="42.75" customHeight="1" thickBot="1" x14ac:dyDescent="0.25">
      <c r="C67" s="8" t="s">
        <v>101</v>
      </c>
      <c r="D67" s="8" t="s">
        <v>102</v>
      </c>
      <c r="E67" s="8" t="s">
        <v>99</v>
      </c>
    </row>
    <row r="68" spans="2:10" ht="20.100000000000001" customHeight="1" thickBot="1" x14ac:dyDescent="0.25">
      <c r="B68" s="4" t="s">
        <v>44</v>
      </c>
      <c r="C68" s="5">
        <v>1811</v>
      </c>
      <c r="D68" s="5">
        <v>1932</v>
      </c>
      <c r="E68" s="6">
        <f>IF(C68&gt;0,(D68-C68)/C68,"-")</f>
        <v>6.6813914964108226E-2</v>
      </c>
    </row>
    <row r="69" spans="2:10" ht="20.100000000000001" customHeight="1" thickBot="1" x14ac:dyDescent="0.25">
      <c r="B69" s="4" t="s">
        <v>45</v>
      </c>
      <c r="C69" s="5">
        <v>499</v>
      </c>
      <c r="D69" s="5">
        <v>508</v>
      </c>
      <c r="E69" s="6">
        <f t="shared" ref="E69:E75" si="6">IF(C69&gt;0,(D69-C69)/C69,"-")</f>
        <v>1.8036072144288578E-2</v>
      </c>
    </row>
    <row r="70" spans="2:10" ht="20.100000000000001" customHeight="1" thickBot="1" x14ac:dyDescent="0.25">
      <c r="B70" s="4" t="s">
        <v>43</v>
      </c>
      <c r="C70" s="5">
        <v>2</v>
      </c>
      <c r="D70" s="5">
        <v>3</v>
      </c>
      <c r="E70" s="6">
        <f t="shared" si="6"/>
        <v>0.5</v>
      </c>
    </row>
    <row r="71" spans="2:10" ht="20.100000000000001" customHeight="1" thickBot="1" x14ac:dyDescent="0.25">
      <c r="B71" s="4" t="s">
        <v>46</v>
      </c>
      <c r="C71" s="5">
        <v>979</v>
      </c>
      <c r="D71" s="5">
        <v>993</v>
      </c>
      <c r="E71" s="6">
        <f t="shared" si="6"/>
        <v>1.4300306435137897E-2</v>
      </c>
    </row>
    <row r="72" spans="2:10" ht="20.100000000000001" customHeight="1" thickBot="1" x14ac:dyDescent="0.25">
      <c r="B72" s="4" t="s">
        <v>47</v>
      </c>
      <c r="C72" s="5">
        <v>274</v>
      </c>
      <c r="D72" s="5">
        <v>355</v>
      </c>
      <c r="E72" s="6">
        <f t="shared" si="6"/>
        <v>0.29562043795620441</v>
      </c>
    </row>
    <row r="73" spans="2:10" ht="20.100000000000001" customHeight="1" thickBot="1" x14ac:dyDescent="0.25">
      <c r="B73" s="4" t="s">
        <v>48</v>
      </c>
      <c r="C73" s="5">
        <v>57</v>
      </c>
      <c r="D73" s="5">
        <v>73</v>
      </c>
      <c r="E73" s="6">
        <f t="shared" si="6"/>
        <v>0.2807017543859649</v>
      </c>
    </row>
    <row r="74" spans="2:10" ht="20.100000000000001" customHeight="1" thickBot="1" x14ac:dyDescent="0.25">
      <c r="B74" s="4" t="s">
        <v>49</v>
      </c>
      <c r="C74" s="5">
        <v>0</v>
      </c>
      <c r="D74" s="5">
        <v>0</v>
      </c>
      <c r="E74" s="6" t="str">
        <f t="shared" si="6"/>
        <v>-</v>
      </c>
    </row>
    <row r="75" spans="2:10" ht="20.100000000000001" customHeight="1" thickBot="1" x14ac:dyDescent="0.25">
      <c r="B75" s="4" t="s">
        <v>50</v>
      </c>
      <c r="C75" s="5">
        <v>0</v>
      </c>
      <c r="D75" s="5">
        <v>0</v>
      </c>
      <c r="E75" s="6" t="str">
        <f t="shared" si="6"/>
        <v>-</v>
      </c>
    </row>
    <row r="76" spans="2:10" x14ac:dyDescent="0.2">
      <c r="B76" s="9"/>
      <c r="C76" s="9"/>
      <c r="D76" s="9"/>
      <c r="E76" s="9"/>
      <c r="F76" s="9"/>
      <c r="G76" s="9"/>
      <c r="H76" s="9"/>
      <c r="I76" s="9"/>
      <c r="J76" s="9"/>
    </row>
    <row r="77" spans="2:10" x14ac:dyDescent="0.2">
      <c r="B77" s="9"/>
      <c r="C77" s="9"/>
      <c r="D77" s="9"/>
      <c r="E77" s="9"/>
      <c r="F77" s="9"/>
      <c r="G77" s="9"/>
      <c r="H77" s="9"/>
      <c r="I77" s="9"/>
      <c r="J77" s="9"/>
    </row>
    <row r="87" spans="2:5" ht="42.75" customHeight="1" thickBot="1" x14ac:dyDescent="0.25">
      <c r="C87" s="8" t="s">
        <v>101</v>
      </c>
      <c r="D87" s="8" t="s">
        <v>102</v>
      </c>
      <c r="E87" s="8" t="s">
        <v>99</v>
      </c>
    </row>
    <row r="88" spans="2:5" ht="29.25" thickBot="1" x14ac:dyDescent="0.25">
      <c r="B88" s="4" t="s">
        <v>51</v>
      </c>
      <c r="C88" s="5">
        <v>117</v>
      </c>
      <c r="D88" s="5">
        <v>124</v>
      </c>
      <c r="E88" s="6">
        <f>IF(C88&gt;0,(D88-C88)/C88,"-")</f>
        <v>5.9829059829059832E-2</v>
      </c>
    </row>
    <row r="89" spans="2:5" ht="29.25" thickBot="1" x14ac:dyDescent="0.25">
      <c r="B89" s="4" t="s">
        <v>52</v>
      </c>
      <c r="C89" s="5">
        <v>103</v>
      </c>
      <c r="D89" s="5">
        <v>111</v>
      </c>
      <c r="E89" s="6">
        <f t="shared" ref="E89:E91" si="7">IF(C89&gt;0,(D89-C89)/C89,"-")</f>
        <v>7.7669902912621352E-2</v>
      </c>
    </row>
    <row r="90" spans="2:5" ht="29.25" customHeight="1" thickBot="1" x14ac:dyDescent="0.25">
      <c r="B90" s="4" t="s">
        <v>53</v>
      </c>
      <c r="C90" s="5">
        <v>88</v>
      </c>
      <c r="D90" s="5">
        <v>89</v>
      </c>
      <c r="E90" s="6">
        <f t="shared" si="7"/>
        <v>1.1363636363636364E-2</v>
      </c>
    </row>
    <row r="91" spans="2:5" ht="29.25" customHeight="1" thickBot="1" x14ac:dyDescent="0.25">
      <c r="B91" s="4" t="s">
        <v>54</v>
      </c>
      <c r="C91" s="6">
        <f>(C88+C89)/(C88+C89+C90)</f>
        <v>0.7142857142857143</v>
      </c>
      <c r="D91" s="6">
        <f>(D88+D89)/(D88+D89+D90)</f>
        <v>0.72530864197530864</v>
      </c>
      <c r="E91" s="6">
        <f t="shared" si="7"/>
        <v>1.5432098765432079E-2</v>
      </c>
    </row>
    <row r="97" spans="2:5" ht="42.75" customHeight="1" thickBot="1" x14ac:dyDescent="0.25">
      <c r="C97" s="8" t="s">
        <v>101</v>
      </c>
      <c r="D97" s="8" t="s">
        <v>102</v>
      </c>
      <c r="E97" s="8" t="s">
        <v>99</v>
      </c>
    </row>
    <row r="98" spans="2:5" ht="20.100000000000001" customHeight="1" thickBot="1" x14ac:dyDescent="0.25">
      <c r="B98" s="4" t="s">
        <v>38</v>
      </c>
      <c r="C98" s="5">
        <v>312</v>
      </c>
      <c r="D98" s="5">
        <v>334</v>
      </c>
      <c r="E98" s="6">
        <f>IF(C98&gt;0,(D98-C98)/C98,"-")</f>
        <v>7.0512820512820512E-2</v>
      </c>
    </row>
    <row r="99" spans="2:5" ht="20.100000000000001" customHeight="1" thickBot="1" x14ac:dyDescent="0.25">
      <c r="B99" s="4" t="s">
        <v>41</v>
      </c>
      <c r="C99" s="5">
        <v>186</v>
      </c>
      <c r="D99" s="5">
        <v>197</v>
      </c>
      <c r="E99" s="6">
        <f t="shared" ref="E99:E103" si="8">IF(C99&gt;0,(D99-C99)/C99,"-")</f>
        <v>5.9139784946236562E-2</v>
      </c>
    </row>
    <row r="100" spans="2:5" ht="20.100000000000001" customHeight="1" thickBot="1" x14ac:dyDescent="0.25">
      <c r="B100" s="4" t="s">
        <v>42</v>
      </c>
      <c r="C100" s="5">
        <v>36</v>
      </c>
      <c r="D100" s="5">
        <v>44</v>
      </c>
      <c r="E100" s="6">
        <f t="shared" si="8"/>
        <v>0.22222222222222221</v>
      </c>
    </row>
    <row r="101" spans="2:5" ht="20.100000000000001" customHeight="1" thickBot="1" x14ac:dyDescent="0.25">
      <c r="B101" s="4" t="s">
        <v>98</v>
      </c>
      <c r="C101" s="6">
        <f>(C99+C100)/C98</f>
        <v>0.71153846153846156</v>
      </c>
      <c r="D101" s="6">
        <f>(D99+D100)/D98</f>
        <v>0.72155688622754488</v>
      </c>
      <c r="E101" s="6">
        <f t="shared" si="8"/>
        <v>1.407994821168466E-2</v>
      </c>
    </row>
    <row r="102" spans="2:5" ht="20.100000000000001" customHeight="1" thickBot="1" x14ac:dyDescent="0.25">
      <c r="B102" s="4" t="s">
        <v>39</v>
      </c>
      <c r="C102" s="6">
        <v>0.71814671814671815</v>
      </c>
      <c r="D102" s="6">
        <v>0.71636363636363631</v>
      </c>
      <c r="E102" s="6">
        <f t="shared" si="8"/>
        <v>-2.4828934506354672E-3</v>
      </c>
    </row>
    <row r="103" spans="2:5" ht="20.100000000000001" customHeight="1" thickBot="1" x14ac:dyDescent="0.25">
      <c r="B103" s="4" t="s">
        <v>40</v>
      </c>
      <c r="C103" s="6">
        <v>0.67924528301886788</v>
      </c>
      <c r="D103" s="6">
        <v>0.74576271186440679</v>
      </c>
      <c r="E103" s="6">
        <f t="shared" si="8"/>
        <v>9.7928436911487837E-2</v>
      </c>
    </row>
    <row r="109" spans="2:5" ht="42.75" customHeight="1" thickBot="1" x14ac:dyDescent="0.25">
      <c r="C109" s="8" t="s">
        <v>101</v>
      </c>
      <c r="D109" s="8" t="s">
        <v>102</v>
      </c>
      <c r="E109" s="8" t="s">
        <v>99</v>
      </c>
    </row>
    <row r="110" spans="2:5" ht="15" thickBot="1" x14ac:dyDescent="0.25">
      <c r="B110" s="4" t="s">
        <v>55</v>
      </c>
      <c r="C110" s="5">
        <v>301</v>
      </c>
      <c r="D110" s="5">
        <v>348</v>
      </c>
      <c r="E110" s="6">
        <f>IF(C110&gt;0,(D110-C110)/C110,"-")</f>
        <v>0.15614617940199335</v>
      </c>
    </row>
    <row r="111" spans="2:5" ht="15" thickBot="1" x14ac:dyDescent="0.25">
      <c r="B111" s="4" t="s">
        <v>56</v>
      </c>
      <c r="C111" s="5">
        <v>226</v>
      </c>
      <c r="D111" s="5">
        <v>256</v>
      </c>
      <c r="E111" s="6">
        <f t="shared" ref="E111:E112" si="9">IF(C111&gt;0,(D111-C111)/C111,"-")</f>
        <v>0.13274336283185842</v>
      </c>
    </row>
    <row r="112" spans="2:5" ht="15" thickBot="1" x14ac:dyDescent="0.25">
      <c r="B112" s="4" t="s">
        <v>57</v>
      </c>
      <c r="C112" s="5">
        <v>75</v>
      </c>
      <c r="D112" s="5">
        <v>92</v>
      </c>
      <c r="E112" s="6">
        <f t="shared" si="9"/>
        <v>0.22666666666666666</v>
      </c>
    </row>
    <row r="113" spans="2:14" x14ac:dyDescent="0.2">
      <c r="B113" s="9"/>
      <c r="C113" s="9"/>
      <c r="D113" s="9"/>
      <c r="E113" s="9"/>
      <c r="F113" s="9"/>
      <c r="G113" s="9"/>
      <c r="H113" s="9"/>
      <c r="I113" s="9"/>
      <c r="J113" s="9"/>
    </row>
    <row r="114" spans="2:14" x14ac:dyDescent="0.2">
      <c r="B114" s="9"/>
      <c r="C114" s="9"/>
      <c r="D114" s="9"/>
      <c r="E114" s="9"/>
      <c r="F114" s="9"/>
      <c r="G114" s="9"/>
      <c r="H114" s="9"/>
      <c r="I114" s="9"/>
      <c r="J114" s="9"/>
    </row>
    <row r="124" spans="2:14" ht="26.25" customHeight="1" thickBot="1" x14ac:dyDescent="0.25">
      <c r="C124" s="26" t="s">
        <v>101</v>
      </c>
      <c r="D124" s="27"/>
      <c r="E124" s="27"/>
      <c r="F124" s="28"/>
      <c r="G124" s="26" t="s">
        <v>102</v>
      </c>
      <c r="H124" s="27"/>
      <c r="I124" s="27"/>
      <c r="J124" s="28"/>
      <c r="K124" s="29" t="s">
        <v>58</v>
      </c>
      <c r="L124" s="30"/>
      <c r="M124" s="30"/>
      <c r="N124" s="30"/>
    </row>
    <row r="125" spans="2:14" ht="29.25" customHeight="1" thickBot="1" x14ac:dyDescent="0.25">
      <c r="C125" s="11" t="s">
        <v>59</v>
      </c>
      <c r="D125" s="12" t="s">
        <v>60</v>
      </c>
      <c r="E125" s="12" t="s">
        <v>61</v>
      </c>
      <c r="F125" s="12" t="s">
        <v>62</v>
      </c>
      <c r="G125" s="11" t="s">
        <v>59</v>
      </c>
      <c r="H125" s="12" t="s">
        <v>60</v>
      </c>
      <c r="I125" s="12" t="s">
        <v>61</v>
      </c>
      <c r="J125" s="12" t="s">
        <v>62</v>
      </c>
      <c r="K125" s="11" t="s">
        <v>59</v>
      </c>
      <c r="L125" s="12" t="s">
        <v>60</v>
      </c>
      <c r="M125" s="12" t="s">
        <v>61</v>
      </c>
      <c r="N125" s="12" t="s">
        <v>62</v>
      </c>
    </row>
    <row r="126" spans="2:14" ht="15" thickBot="1" x14ac:dyDescent="0.25">
      <c r="B126" s="4" t="s">
        <v>63</v>
      </c>
      <c r="C126" s="10">
        <v>4</v>
      </c>
      <c r="D126" s="10">
        <v>0</v>
      </c>
      <c r="E126" s="10">
        <v>2</v>
      </c>
      <c r="F126" s="10">
        <v>6</v>
      </c>
      <c r="G126" s="10">
        <v>1</v>
      </c>
      <c r="H126" s="10">
        <v>1</v>
      </c>
      <c r="I126" s="10">
        <v>0</v>
      </c>
      <c r="J126" s="10">
        <v>2</v>
      </c>
      <c r="K126" s="6">
        <f>IF(C126=0,"-",(G126-C126)/C126)</f>
        <v>-0.75</v>
      </c>
      <c r="L126" s="6" t="str">
        <f t="shared" ref="L126:N131" si="10">IF(D126=0,"-",(H126-D126)/D126)</f>
        <v>-</v>
      </c>
      <c r="M126" s="6">
        <f t="shared" si="10"/>
        <v>-1</v>
      </c>
      <c r="N126" s="6">
        <f t="shared" si="10"/>
        <v>-0.66666666666666663</v>
      </c>
    </row>
    <row r="127" spans="2:14" ht="15" thickBot="1" x14ac:dyDescent="0.25">
      <c r="B127" s="4" t="s">
        <v>64</v>
      </c>
      <c r="C127" s="10">
        <v>0</v>
      </c>
      <c r="D127" s="10">
        <v>0</v>
      </c>
      <c r="E127" s="10">
        <v>0</v>
      </c>
      <c r="F127" s="10">
        <v>0</v>
      </c>
      <c r="G127" s="10">
        <v>0</v>
      </c>
      <c r="H127" s="10">
        <v>0</v>
      </c>
      <c r="I127" s="10">
        <v>0</v>
      </c>
      <c r="J127" s="10">
        <v>0</v>
      </c>
      <c r="K127" s="6" t="str">
        <f t="shared" ref="K127:K131" si="11">IF(C127=0,"-",(G127-C127)/C127)</f>
        <v>-</v>
      </c>
      <c r="L127" s="6" t="str">
        <f t="shared" si="10"/>
        <v>-</v>
      </c>
      <c r="M127" s="6" t="str">
        <f t="shared" si="10"/>
        <v>-</v>
      </c>
      <c r="N127" s="6" t="str">
        <f t="shared" si="10"/>
        <v>-</v>
      </c>
    </row>
    <row r="128" spans="2:14" ht="15" thickBot="1" x14ac:dyDescent="0.25">
      <c r="B128" s="4" t="s">
        <v>65</v>
      </c>
      <c r="C128" s="10">
        <v>0</v>
      </c>
      <c r="D128" s="10">
        <v>0</v>
      </c>
      <c r="E128" s="10">
        <v>0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6" t="str">
        <f t="shared" si="11"/>
        <v>-</v>
      </c>
      <c r="L128" s="6" t="str">
        <f t="shared" si="10"/>
        <v>-</v>
      </c>
      <c r="M128" s="6" t="str">
        <f t="shared" si="10"/>
        <v>-</v>
      </c>
      <c r="N128" s="6" t="str">
        <f t="shared" si="10"/>
        <v>-</v>
      </c>
    </row>
    <row r="129" spans="2:14" ht="15" thickBot="1" x14ac:dyDescent="0.25">
      <c r="B129" s="7" t="s">
        <v>66</v>
      </c>
      <c r="C129" s="10">
        <v>0</v>
      </c>
      <c r="D129" s="10">
        <v>0</v>
      </c>
      <c r="E129" s="10">
        <v>0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6" t="str">
        <f t="shared" si="11"/>
        <v>-</v>
      </c>
      <c r="L129" s="6" t="str">
        <f t="shared" si="10"/>
        <v>-</v>
      </c>
      <c r="M129" s="6" t="str">
        <f t="shared" si="10"/>
        <v>-</v>
      </c>
      <c r="N129" s="6" t="str">
        <f t="shared" si="10"/>
        <v>-</v>
      </c>
    </row>
    <row r="130" spans="2:14" ht="15" thickBot="1" x14ac:dyDescent="0.25">
      <c r="B130" s="4" t="s">
        <v>67</v>
      </c>
      <c r="C130" s="10">
        <v>1</v>
      </c>
      <c r="D130" s="10">
        <v>0</v>
      </c>
      <c r="E130" s="10">
        <v>0</v>
      </c>
      <c r="F130" s="10">
        <v>1</v>
      </c>
      <c r="G130" s="10">
        <v>0</v>
      </c>
      <c r="H130" s="10">
        <v>0</v>
      </c>
      <c r="I130" s="10">
        <v>0</v>
      </c>
      <c r="J130" s="10">
        <v>0</v>
      </c>
      <c r="K130" s="6">
        <f t="shared" si="11"/>
        <v>-1</v>
      </c>
      <c r="L130" s="6" t="str">
        <f t="shared" si="10"/>
        <v>-</v>
      </c>
      <c r="M130" s="6" t="str">
        <f t="shared" si="10"/>
        <v>-</v>
      </c>
      <c r="N130" s="6">
        <f t="shared" si="10"/>
        <v>-1</v>
      </c>
    </row>
    <row r="131" spans="2:14" ht="15" thickBot="1" x14ac:dyDescent="0.25">
      <c r="B131" s="4" t="s">
        <v>68</v>
      </c>
      <c r="C131" s="10">
        <v>5</v>
      </c>
      <c r="D131" s="10">
        <v>0</v>
      </c>
      <c r="E131" s="10">
        <v>2</v>
      </c>
      <c r="F131" s="10">
        <v>7</v>
      </c>
      <c r="G131" s="10">
        <v>1</v>
      </c>
      <c r="H131" s="10">
        <v>1</v>
      </c>
      <c r="I131" s="10">
        <v>0</v>
      </c>
      <c r="J131" s="10">
        <v>2</v>
      </c>
      <c r="K131" s="6">
        <f t="shared" si="11"/>
        <v>-0.8</v>
      </c>
      <c r="L131" s="6" t="str">
        <f t="shared" si="10"/>
        <v>-</v>
      </c>
      <c r="M131" s="6">
        <f t="shared" si="10"/>
        <v>-1</v>
      </c>
      <c r="N131" s="6">
        <f t="shared" si="10"/>
        <v>-0.7142857142857143</v>
      </c>
    </row>
    <row r="132" spans="2:14" ht="15" thickBot="1" x14ac:dyDescent="0.25">
      <c r="B132" s="4" t="s">
        <v>36</v>
      </c>
      <c r="C132" s="6">
        <f>IF(C126=0,"-",C126/(C126+C127))</f>
        <v>1</v>
      </c>
      <c r="D132" s="6" t="str">
        <f>IF(D126=0,"-",D126/(D126+D127))</f>
        <v>-</v>
      </c>
      <c r="E132" s="6">
        <f t="shared" ref="E132:J132" si="12">IF(E126=0,"-",E126/(E126+E127))</f>
        <v>1</v>
      </c>
      <c r="F132" s="6">
        <f t="shared" si="12"/>
        <v>1</v>
      </c>
      <c r="G132" s="6">
        <f t="shared" si="12"/>
        <v>1</v>
      </c>
      <c r="H132" s="6">
        <f t="shared" si="12"/>
        <v>1</v>
      </c>
      <c r="I132" s="6" t="str">
        <f t="shared" si="12"/>
        <v>-</v>
      </c>
      <c r="J132" s="6">
        <f t="shared" si="12"/>
        <v>1</v>
      </c>
      <c r="K132" s="6">
        <f>IF(OR(C132="-",G132="-"),"-",(G132-C132)/C132)</f>
        <v>0</v>
      </c>
      <c r="L132" s="6" t="str">
        <f t="shared" ref="L132:N133" si="13">IF(OR(D132="-",H132="-"),"-",(H132-D132)/D132)</f>
        <v>-</v>
      </c>
      <c r="M132" s="6" t="str">
        <f t="shared" si="13"/>
        <v>-</v>
      </c>
      <c r="N132" s="6">
        <f t="shared" si="13"/>
        <v>0</v>
      </c>
    </row>
    <row r="133" spans="2:14" ht="15" thickBot="1" x14ac:dyDescent="0.25">
      <c r="B133" s="4" t="s">
        <v>37</v>
      </c>
      <c r="C133" s="6" t="str">
        <f>IF(C129=0,"-",C129/(C128+C129))</f>
        <v>-</v>
      </c>
      <c r="D133" s="6" t="str">
        <f t="shared" ref="D133:J133" si="14">IF(D129=0,"-",D129/(D128+D129))</f>
        <v>-</v>
      </c>
      <c r="E133" s="6" t="str">
        <f t="shared" si="14"/>
        <v>-</v>
      </c>
      <c r="F133" s="6" t="str">
        <f t="shared" si="14"/>
        <v>-</v>
      </c>
      <c r="G133" s="6" t="str">
        <f t="shared" si="14"/>
        <v>-</v>
      </c>
      <c r="H133" s="6" t="str">
        <f t="shared" si="14"/>
        <v>-</v>
      </c>
      <c r="I133" s="6" t="str">
        <f t="shared" si="14"/>
        <v>-</v>
      </c>
      <c r="J133" s="6" t="str">
        <f t="shared" si="14"/>
        <v>-</v>
      </c>
      <c r="K133" s="6" t="str">
        <f>IF(OR(C133="-",G133="-"),"-",(G133-C133)/C133)</f>
        <v>-</v>
      </c>
      <c r="L133" s="6" t="str">
        <f t="shared" si="13"/>
        <v>-</v>
      </c>
      <c r="M133" s="6" t="str">
        <f t="shared" si="13"/>
        <v>-</v>
      </c>
      <c r="N133" s="6" t="str">
        <f t="shared" si="13"/>
        <v>-</v>
      </c>
    </row>
    <row r="134" spans="2:14" x14ac:dyDescent="0.2">
      <c r="C134" s="13"/>
    </row>
    <row r="135" spans="2:14" x14ac:dyDescent="0.2">
      <c r="C135" s="13"/>
      <c r="M135" s="14"/>
    </row>
    <row r="136" spans="2:14" x14ac:dyDescent="0.2">
      <c r="C136" s="13"/>
    </row>
    <row r="139" spans="2:14" ht="29.25" customHeight="1" thickBot="1" x14ac:dyDescent="0.25">
      <c r="C139" s="26" t="s">
        <v>101</v>
      </c>
      <c r="D139" s="27"/>
      <c r="E139" s="27"/>
      <c r="F139" s="28"/>
      <c r="G139" s="26" t="s">
        <v>102</v>
      </c>
      <c r="H139" s="27"/>
      <c r="I139" s="27"/>
      <c r="J139" s="28"/>
      <c r="K139" s="29" t="s">
        <v>58</v>
      </c>
      <c r="L139" s="30"/>
      <c r="M139" s="30"/>
      <c r="N139" s="30"/>
    </row>
    <row r="140" spans="2:14" ht="57.75" customHeight="1" thickBot="1" x14ac:dyDescent="0.25">
      <c r="C140" s="12" t="s">
        <v>60</v>
      </c>
      <c r="D140" s="12" t="s">
        <v>70</v>
      </c>
      <c r="E140" s="12" t="s">
        <v>69</v>
      </c>
      <c r="F140" s="12" t="s">
        <v>62</v>
      </c>
      <c r="G140" s="12" t="s">
        <v>60</v>
      </c>
      <c r="H140" s="12" t="s">
        <v>70</v>
      </c>
      <c r="I140" s="12" t="s">
        <v>69</v>
      </c>
      <c r="J140" s="12" t="s">
        <v>62</v>
      </c>
      <c r="K140" s="12" t="s">
        <v>60</v>
      </c>
      <c r="L140" s="12" t="s">
        <v>70</v>
      </c>
      <c r="M140" s="12" t="s">
        <v>69</v>
      </c>
      <c r="N140" s="12" t="s">
        <v>62</v>
      </c>
    </row>
    <row r="141" spans="2:14" ht="15" thickBot="1" x14ac:dyDescent="0.25">
      <c r="B141" s="4" t="s">
        <v>71</v>
      </c>
      <c r="C141" s="10">
        <v>16</v>
      </c>
      <c r="D141" s="10">
        <v>0</v>
      </c>
      <c r="E141" s="10">
        <v>0</v>
      </c>
      <c r="F141" s="10">
        <v>16</v>
      </c>
      <c r="G141" s="10">
        <v>14</v>
      </c>
      <c r="H141" s="10">
        <v>0</v>
      </c>
      <c r="I141" s="10">
        <v>0</v>
      </c>
      <c r="J141" s="10">
        <v>14</v>
      </c>
      <c r="K141" s="6">
        <f>IF(C141=0,"-",(G141-C141)/C141)</f>
        <v>-0.125</v>
      </c>
      <c r="L141" s="6" t="str">
        <f t="shared" ref="L141:N145" si="15">IF(D141=0,"-",(H141-D141)/D141)</f>
        <v>-</v>
      </c>
      <c r="M141" s="6" t="str">
        <f t="shared" si="15"/>
        <v>-</v>
      </c>
      <c r="N141" s="6">
        <f t="shared" si="15"/>
        <v>-0.125</v>
      </c>
    </row>
    <row r="142" spans="2:14" ht="15" thickBot="1" x14ac:dyDescent="0.25">
      <c r="B142" s="4" t="s">
        <v>72</v>
      </c>
      <c r="C142" s="10">
        <v>0</v>
      </c>
      <c r="D142" s="10">
        <v>0</v>
      </c>
      <c r="E142" s="10">
        <v>0</v>
      </c>
      <c r="F142" s="10">
        <v>0</v>
      </c>
      <c r="G142" s="10">
        <v>34</v>
      </c>
      <c r="H142" s="10">
        <v>0</v>
      </c>
      <c r="I142" s="10">
        <v>0</v>
      </c>
      <c r="J142" s="10">
        <v>34</v>
      </c>
      <c r="K142" s="6" t="str">
        <f t="shared" ref="K142:K145" si="16">IF(C142=0,"-",(G142-C142)/C142)</f>
        <v>-</v>
      </c>
      <c r="L142" s="6" t="str">
        <f t="shared" si="15"/>
        <v>-</v>
      </c>
      <c r="M142" s="6" t="str">
        <f t="shared" si="15"/>
        <v>-</v>
      </c>
      <c r="N142" s="6" t="str">
        <f t="shared" si="15"/>
        <v>-</v>
      </c>
    </row>
    <row r="143" spans="2:14" ht="15" thickBot="1" x14ac:dyDescent="0.25">
      <c r="B143" s="4" t="s">
        <v>73</v>
      </c>
      <c r="C143" s="10">
        <v>82</v>
      </c>
      <c r="D143" s="10">
        <v>0</v>
      </c>
      <c r="E143" s="10">
        <v>0</v>
      </c>
      <c r="F143" s="10">
        <v>82</v>
      </c>
      <c r="G143" s="10">
        <v>25</v>
      </c>
      <c r="H143" s="10">
        <v>0</v>
      </c>
      <c r="I143" s="10">
        <v>0</v>
      </c>
      <c r="J143" s="10">
        <v>25</v>
      </c>
      <c r="K143" s="6">
        <f t="shared" si="16"/>
        <v>-0.69512195121951215</v>
      </c>
      <c r="L143" s="6" t="str">
        <f t="shared" si="15"/>
        <v>-</v>
      </c>
      <c r="M143" s="6" t="str">
        <f t="shared" si="15"/>
        <v>-</v>
      </c>
      <c r="N143" s="6">
        <f t="shared" si="15"/>
        <v>-0.69512195121951215</v>
      </c>
    </row>
    <row r="144" spans="2:14" ht="15" thickBot="1" x14ac:dyDescent="0.25">
      <c r="B144" s="4" t="s">
        <v>74</v>
      </c>
      <c r="C144" s="10">
        <v>9</v>
      </c>
      <c r="D144" s="10">
        <v>0</v>
      </c>
      <c r="E144" s="10">
        <v>0</v>
      </c>
      <c r="F144" s="10">
        <v>9</v>
      </c>
      <c r="G144" s="10">
        <v>4</v>
      </c>
      <c r="H144" s="10">
        <v>0</v>
      </c>
      <c r="I144" s="10">
        <v>0</v>
      </c>
      <c r="J144" s="10">
        <v>4</v>
      </c>
      <c r="K144" s="6">
        <f t="shared" si="16"/>
        <v>-0.55555555555555558</v>
      </c>
      <c r="L144" s="6" t="str">
        <f t="shared" si="15"/>
        <v>-</v>
      </c>
      <c r="M144" s="6" t="str">
        <f t="shared" si="15"/>
        <v>-</v>
      </c>
      <c r="N144" s="6">
        <f t="shared" si="15"/>
        <v>-0.55555555555555558</v>
      </c>
    </row>
    <row r="145" spans="2:14" ht="15" thickBot="1" x14ac:dyDescent="0.25">
      <c r="B145" s="4" t="s">
        <v>75</v>
      </c>
      <c r="C145" s="10">
        <v>0</v>
      </c>
      <c r="D145" s="10">
        <v>0</v>
      </c>
      <c r="E145" s="10">
        <v>0</v>
      </c>
      <c r="F145" s="10">
        <v>0</v>
      </c>
      <c r="G145" s="10">
        <v>0</v>
      </c>
      <c r="H145" s="10">
        <v>0</v>
      </c>
      <c r="I145" s="10">
        <v>0</v>
      </c>
      <c r="J145" s="10">
        <v>0</v>
      </c>
      <c r="K145" s="6" t="str">
        <f t="shared" si="16"/>
        <v>-</v>
      </c>
      <c r="L145" s="6" t="str">
        <f t="shared" si="15"/>
        <v>-</v>
      </c>
      <c r="M145" s="6" t="str">
        <f t="shared" si="15"/>
        <v>-</v>
      </c>
      <c r="N145" s="6" t="str">
        <f t="shared" si="15"/>
        <v>-</v>
      </c>
    </row>
    <row r="146" spans="2:14" ht="15" thickBot="1" x14ac:dyDescent="0.25">
      <c r="B146" s="7" t="s">
        <v>68</v>
      </c>
      <c r="C146" s="10">
        <v>107</v>
      </c>
      <c r="D146" s="10">
        <v>0</v>
      </c>
      <c r="E146" s="10">
        <v>0</v>
      </c>
      <c r="F146" s="10">
        <v>107</v>
      </c>
      <c r="G146" s="10">
        <v>77</v>
      </c>
      <c r="H146" s="10">
        <v>0</v>
      </c>
      <c r="I146" s="10">
        <v>0</v>
      </c>
      <c r="J146" s="10">
        <v>77</v>
      </c>
      <c r="K146" s="6">
        <f t="shared" ref="K146" si="17">IF(C146=0,"-",(G146-C146)/C146)</f>
        <v>-0.28037383177570091</v>
      </c>
      <c r="L146" s="6" t="str">
        <f t="shared" ref="L146" si="18">IF(D146=0,"-",(H146-D146)/D146)</f>
        <v>-</v>
      </c>
      <c r="M146" s="6" t="str">
        <f t="shared" ref="M146" si="19">IF(E146=0,"-",(I146-E146)/E146)</f>
        <v>-</v>
      </c>
      <c r="N146" s="6">
        <f t="shared" ref="N146" si="20">IF(F146=0,"-",(J146-F146)/F146)</f>
        <v>-0.28037383177570091</v>
      </c>
    </row>
    <row r="147" spans="2:14" ht="29.25" thickBot="1" x14ac:dyDescent="0.25">
      <c r="B147" s="7" t="s">
        <v>76</v>
      </c>
      <c r="C147" s="6">
        <f t="shared" ref="C147:J148" si="21">IF(C141=0,"-",(C141/(C141+C143)))</f>
        <v>0.16326530612244897</v>
      </c>
      <c r="D147" s="6" t="str">
        <f t="shared" si="21"/>
        <v>-</v>
      </c>
      <c r="E147" s="6" t="str">
        <f t="shared" si="21"/>
        <v>-</v>
      </c>
      <c r="F147" s="6">
        <f t="shared" si="21"/>
        <v>0.16326530612244897</v>
      </c>
      <c r="G147" s="6">
        <f t="shared" si="21"/>
        <v>0.35897435897435898</v>
      </c>
      <c r="H147" s="6" t="str">
        <f t="shared" si="21"/>
        <v>-</v>
      </c>
      <c r="I147" s="6" t="str">
        <f t="shared" si="21"/>
        <v>-</v>
      </c>
      <c r="J147" s="6">
        <f t="shared" si="21"/>
        <v>0.35897435897435898</v>
      </c>
      <c r="K147" s="6">
        <f>IF(OR(C147="-",G147="-"),"-",(G147-C147)/C147)</f>
        <v>1.1987179487179489</v>
      </c>
      <c r="L147" s="6" t="str">
        <f t="shared" ref="L147:N148" si="22">IF(OR(D147="-",H147="-"),"-",(H147-D147)/D147)</f>
        <v>-</v>
      </c>
      <c r="M147" s="6" t="str">
        <f t="shared" si="22"/>
        <v>-</v>
      </c>
      <c r="N147" s="6">
        <f t="shared" si="22"/>
        <v>1.1987179487179489</v>
      </c>
    </row>
    <row r="148" spans="2:14" ht="29.25" thickBot="1" x14ac:dyDescent="0.25">
      <c r="B148" s="7" t="s">
        <v>77</v>
      </c>
      <c r="C148" s="6" t="str">
        <f t="shared" si="21"/>
        <v>-</v>
      </c>
      <c r="D148" s="6" t="str">
        <f t="shared" si="21"/>
        <v>-</v>
      </c>
      <c r="E148" s="6" t="str">
        <f t="shared" si="21"/>
        <v>-</v>
      </c>
      <c r="F148" s="6" t="str">
        <f t="shared" si="21"/>
        <v>-</v>
      </c>
      <c r="G148" s="6">
        <f t="shared" si="21"/>
        <v>0.89473684210526316</v>
      </c>
      <c r="H148" s="6" t="str">
        <f t="shared" si="21"/>
        <v>-</v>
      </c>
      <c r="I148" s="6" t="str">
        <f t="shared" si="21"/>
        <v>-</v>
      </c>
      <c r="J148" s="6">
        <f t="shared" si="21"/>
        <v>0.89473684210526316</v>
      </c>
      <c r="K148" s="6" t="str">
        <f>IF(OR(C148="-",G148="-"),"-",(G148-C148)/C148)</f>
        <v>-</v>
      </c>
      <c r="L148" s="6" t="str">
        <f t="shared" si="22"/>
        <v>-</v>
      </c>
      <c r="M148" s="6" t="str">
        <f t="shared" si="22"/>
        <v>-</v>
      </c>
      <c r="N148" s="6" t="str">
        <f t="shared" si="22"/>
        <v>-</v>
      </c>
    </row>
    <row r="149" spans="2:14" ht="14.25" x14ac:dyDescent="0.2">
      <c r="B149" s="7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</row>
    <row r="152" spans="2:14" ht="14.25" x14ac:dyDescent="0.2">
      <c r="B152" s="7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</row>
    <row r="153" spans="2:14" ht="14.25" x14ac:dyDescent="0.2">
      <c r="B153" s="7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</row>
    <row r="154" spans="2:14" ht="29.25" customHeight="1" thickBot="1" x14ac:dyDescent="0.25">
      <c r="B154" s="7"/>
      <c r="C154" s="8" t="s">
        <v>101</v>
      </c>
      <c r="D154" s="8" t="s">
        <v>102</v>
      </c>
      <c r="E154" s="8" t="s">
        <v>99</v>
      </c>
    </row>
    <row r="155" spans="2:14" ht="15" thickBot="1" x14ac:dyDescent="0.25">
      <c r="B155" s="4" t="s">
        <v>94</v>
      </c>
      <c r="C155" s="19">
        <v>91</v>
      </c>
      <c r="D155" s="19">
        <v>63</v>
      </c>
      <c r="E155" s="18">
        <f>IF(C155=0,"-",(D155-C155)/C155)</f>
        <v>-0.30769230769230771</v>
      </c>
      <c r="F155" s="18"/>
      <c r="G155" s="18"/>
      <c r="H155" s="18"/>
      <c r="I155" s="18"/>
      <c r="J155" s="18"/>
      <c r="K155" s="18"/>
      <c r="L155" s="18"/>
      <c r="M155" s="18"/>
      <c r="N155" s="18"/>
    </row>
    <row r="156" spans="2:14" ht="15" thickBot="1" x14ac:dyDescent="0.25">
      <c r="B156" s="4" t="s">
        <v>95</v>
      </c>
      <c r="C156" s="19">
        <v>16</v>
      </c>
      <c r="D156" s="19">
        <v>14</v>
      </c>
      <c r="E156" s="18">
        <f t="shared" ref="E156:E157" si="23">IF(C156=0,"-",(D156-C156)/C156)</f>
        <v>-0.125</v>
      </c>
      <c r="F156" s="18"/>
      <c r="G156" s="18"/>
      <c r="H156" s="18"/>
      <c r="I156" s="18"/>
      <c r="J156" s="18"/>
      <c r="K156" s="18"/>
      <c r="L156" s="18"/>
      <c r="M156" s="18"/>
      <c r="N156" s="18"/>
    </row>
    <row r="157" spans="2:14" ht="15" thickBot="1" x14ac:dyDescent="0.25">
      <c r="B157" s="4" t="s">
        <v>96</v>
      </c>
      <c r="C157" s="19">
        <v>0</v>
      </c>
      <c r="D157" s="19">
        <v>0</v>
      </c>
      <c r="E157" s="18" t="str">
        <f t="shared" si="23"/>
        <v>-</v>
      </c>
      <c r="F157" s="18"/>
      <c r="G157" s="18"/>
      <c r="H157" s="18"/>
      <c r="I157" s="18"/>
      <c r="J157" s="18"/>
      <c r="K157" s="18"/>
      <c r="L157" s="18"/>
      <c r="M157" s="18"/>
      <c r="N157" s="18"/>
    </row>
    <row r="158" spans="2:14" ht="15" thickBot="1" x14ac:dyDescent="0.25">
      <c r="B158" s="4" t="s">
        <v>97</v>
      </c>
      <c r="C158" s="18">
        <f>IF(C155=0,"-",C155/(C155+C156+C157))</f>
        <v>0.85046728971962615</v>
      </c>
      <c r="D158" s="18">
        <f>IF(D155=0,"-",D155/(D155+D156+D157))</f>
        <v>0.81818181818181823</v>
      </c>
      <c r="E158" s="18">
        <f>IF(OR(C158="-",D158="-"),"-",(D158-C158)/C158)</f>
        <v>-3.7962037962037884E-2</v>
      </c>
      <c r="F158" s="18"/>
      <c r="G158" s="18"/>
      <c r="H158" s="18"/>
      <c r="I158" s="18"/>
      <c r="J158" s="18"/>
      <c r="K158" s="18"/>
      <c r="L158" s="18"/>
      <c r="M158" s="18"/>
      <c r="N158" s="18"/>
    </row>
    <row r="159" spans="2:14" ht="14.25" x14ac:dyDescent="0.2">
      <c r="B159" s="7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</row>
    <row r="160" spans="2:14" ht="14.25" x14ac:dyDescent="0.2">
      <c r="B160" s="7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</row>
    <row r="161" spans="2:14" ht="14.25" x14ac:dyDescent="0.2">
      <c r="B161" s="7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</row>
    <row r="163" spans="2:14" ht="42.75" customHeight="1" thickBot="1" x14ac:dyDescent="0.25">
      <c r="C163" s="8" t="s">
        <v>101</v>
      </c>
      <c r="D163" s="8" t="s">
        <v>102</v>
      </c>
      <c r="E163" s="8" t="s">
        <v>99</v>
      </c>
    </row>
    <row r="164" spans="2:14" ht="20.100000000000001" customHeight="1" thickBot="1" x14ac:dyDescent="0.25">
      <c r="B164" s="4" t="s">
        <v>38</v>
      </c>
      <c r="C164" s="5">
        <v>6</v>
      </c>
      <c r="D164" s="5">
        <v>2</v>
      </c>
      <c r="E164" s="6">
        <f>IF(C164=0,"-",(D164-C164)/C164)</f>
        <v>-0.66666666666666663</v>
      </c>
    </row>
    <row r="165" spans="2:14" ht="20.100000000000001" customHeight="1" thickBot="1" x14ac:dyDescent="0.25">
      <c r="B165" s="4" t="s">
        <v>41</v>
      </c>
      <c r="C165" s="5">
        <v>5</v>
      </c>
      <c r="D165" s="5">
        <v>1</v>
      </c>
      <c r="E165" s="6">
        <f t="shared" ref="E165:E166" si="24">IF(C165=0,"-",(D165-C165)/C165)</f>
        <v>-0.8</v>
      </c>
    </row>
    <row r="166" spans="2:14" ht="20.100000000000001" customHeight="1" thickBot="1" x14ac:dyDescent="0.25">
      <c r="B166" s="4" t="s">
        <v>42</v>
      </c>
      <c r="C166" s="5">
        <v>1</v>
      </c>
      <c r="D166" s="5">
        <v>1</v>
      </c>
      <c r="E166" s="6">
        <f t="shared" si="24"/>
        <v>0</v>
      </c>
    </row>
    <row r="167" spans="2:14" ht="20.100000000000001" customHeight="1" thickBot="1" x14ac:dyDescent="0.25">
      <c r="B167" s="4" t="s">
        <v>98</v>
      </c>
      <c r="C167" s="6">
        <f>IF(C164=0,"-",(C165+C166)/C164)</f>
        <v>1</v>
      </c>
      <c r="D167" s="6">
        <f>IF(D164=0,"-",(D165+D166)/D164)</f>
        <v>1</v>
      </c>
      <c r="E167" s="6">
        <f t="shared" ref="E167:E169" si="25">IF(OR(C167="-",D167="-"),"-",(D167-C167)/C167)</f>
        <v>0</v>
      </c>
    </row>
    <row r="168" spans="2:14" ht="20.100000000000001" customHeight="1" thickBot="1" x14ac:dyDescent="0.25">
      <c r="B168" s="4" t="s">
        <v>39</v>
      </c>
      <c r="C168" s="6">
        <v>1</v>
      </c>
      <c r="D168" s="6">
        <v>1</v>
      </c>
      <c r="E168" s="6">
        <f t="shared" si="25"/>
        <v>0</v>
      </c>
    </row>
    <row r="169" spans="2:14" ht="20.100000000000001" customHeight="1" thickBot="1" x14ac:dyDescent="0.25">
      <c r="B169" s="4" t="s">
        <v>40</v>
      </c>
      <c r="C169" s="6">
        <v>1</v>
      </c>
      <c r="D169" s="6">
        <v>1</v>
      </c>
      <c r="E169" s="6">
        <f t="shared" si="25"/>
        <v>0</v>
      </c>
    </row>
    <row r="170" spans="2:14" ht="20.100000000000001" customHeight="1" x14ac:dyDescent="0.2">
      <c r="B170" s="7"/>
      <c r="C170" s="18"/>
      <c r="D170" s="18"/>
      <c r="E170" s="18"/>
    </row>
    <row r="175" spans="2:14" ht="42.75" customHeight="1" thickBot="1" x14ac:dyDescent="0.25">
      <c r="C175" s="8" t="s">
        <v>101</v>
      </c>
      <c r="D175" s="8" t="s">
        <v>102</v>
      </c>
      <c r="E175" s="8" t="s">
        <v>99</v>
      </c>
    </row>
    <row r="176" spans="2:14" ht="15" thickBot="1" x14ac:dyDescent="0.25">
      <c r="B176" s="15" t="s">
        <v>81</v>
      </c>
      <c r="C176" s="5">
        <v>1</v>
      </c>
      <c r="D176" s="5">
        <v>2</v>
      </c>
      <c r="E176" s="6">
        <f>IF(C176=0,"-",(D176-C176)/C176)</f>
        <v>1</v>
      </c>
      <c r="H176" s="13"/>
    </row>
    <row r="177" spans="2:10" ht="15" thickBot="1" x14ac:dyDescent="0.25">
      <c r="B177" s="4" t="s">
        <v>43</v>
      </c>
      <c r="C177" s="5">
        <v>1</v>
      </c>
      <c r="D177" s="5">
        <v>2</v>
      </c>
      <c r="E177" s="6">
        <f t="shared" ref="E177:E183" si="26">IF(C177=0,"-",(D177-C177)/C177)</f>
        <v>1</v>
      </c>
      <c r="H177" s="13"/>
    </row>
    <row r="178" spans="2:10" ht="15" thickBot="1" x14ac:dyDescent="0.25">
      <c r="B178" s="4" t="s">
        <v>47</v>
      </c>
      <c r="C178" s="5">
        <v>0</v>
      </c>
      <c r="D178" s="5">
        <v>0</v>
      </c>
      <c r="E178" s="6" t="str">
        <f t="shared" si="26"/>
        <v>-</v>
      </c>
      <c r="H178" s="13"/>
    </row>
    <row r="179" spans="2:10" ht="15" thickBot="1" x14ac:dyDescent="0.25">
      <c r="B179" s="4" t="s">
        <v>78</v>
      </c>
      <c r="C179" s="5">
        <v>0</v>
      </c>
      <c r="D179" s="5">
        <v>0</v>
      </c>
      <c r="E179" s="6" t="str">
        <f t="shared" si="26"/>
        <v>-</v>
      </c>
      <c r="H179" s="13"/>
    </row>
    <row r="180" spans="2:10" ht="15" thickBot="1" x14ac:dyDescent="0.25">
      <c r="B180" s="15" t="s">
        <v>79</v>
      </c>
      <c r="C180" s="5">
        <v>75</v>
      </c>
      <c r="D180" s="5">
        <v>72</v>
      </c>
      <c r="E180" s="6">
        <f t="shared" si="26"/>
        <v>-0.04</v>
      </c>
      <c r="H180" s="13"/>
    </row>
    <row r="181" spans="2:10" ht="15" thickBot="1" x14ac:dyDescent="0.25">
      <c r="B181" s="4" t="s">
        <v>47</v>
      </c>
      <c r="C181" s="5">
        <v>73</v>
      </c>
      <c r="D181" s="5">
        <v>71</v>
      </c>
      <c r="E181" s="6">
        <f t="shared" si="26"/>
        <v>-2.7397260273972601E-2</v>
      </c>
      <c r="H181" s="13"/>
    </row>
    <row r="182" spans="2:10" ht="15" thickBot="1" x14ac:dyDescent="0.25">
      <c r="B182" s="4" t="s">
        <v>70</v>
      </c>
      <c r="C182" s="5">
        <v>0</v>
      </c>
      <c r="D182" s="5">
        <v>0</v>
      </c>
      <c r="E182" s="6" t="str">
        <f t="shared" si="26"/>
        <v>-</v>
      </c>
      <c r="H182" s="13"/>
    </row>
    <row r="183" spans="2:10" ht="15" thickBot="1" x14ac:dyDescent="0.25">
      <c r="B183" s="4" t="s">
        <v>80</v>
      </c>
      <c r="C183" s="5">
        <v>2</v>
      </c>
      <c r="D183" s="5">
        <v>1</v>
      </c>
      <c r="E183" s="6">
        <f t="shared" si="26"/>
        <v>-0.5</v>
      </c>
      <c r="H183" s="13"/>
    </row>
    <row r="184" spans="2:10" x14ac:dyDescent="0.2">
      <c r="B184" s="9"/>
      <c r="C184" s="9"/>
      <c r="D184" s="9"/>
      <c r="E184" s="9"/>
      <c r="F184" s="9"/>
      <c r="G184" s="9"/>
      <c r="H184" s="9"/>
      <c r="I184" s="9"/>
      <c r="J184" s="9"/>
    </row>
    <row r="185" spans="2:10" x14ac:dyDescent="0.2">
      <c r="B185" s="9"/>
      <c r="C185" s="9"/>
      <c r="D185" s="9"/>
      <c r="E185" s="9"/>
      <c r="F185" s="9"/>
      <c r="G185" s="9"/>
      <c r="H185" s="9"/>
      <c r="I185" s="9"/>
      <c r="J185" s="9"/>
    </row>
    <row r="194" spans="2:5" ht="42.75" customHeight="1" thickBot="1" x14ac:dyDescent="0.25">
      <c r="C194" s="8" t="s">
        <v>101</v>
      </c>
      <c r="D194" s="8" t="s">
        <v>102</v>
      </c>
      <c r="E194" s="8" t="s">
        <v>99</v>
      </c>
    </row>
    <row r="195" spans="2:5" ht="15" thickBot="1" x14ac:dyDescent="0.25">
      <c r="B195" s="4" t="s">
        <v>82</v>
      </c>
      <c r="C195" s="5">
        <v>2</v>
      </c>
      <c r="D195" s="5">
        <v>3</v>
      </c>
      <c r="E195" s="6">
        <f t="shared" ref="E195:E198" si="27">IF(C195=0,"-",(D195-C195)/C195)</f>
        <v>0.5</v>
      </c>
    </row>
    <row r="196" spans="2:5" ht="15" thickBot="1" x14ac:dyDescent="0.25">
      <c r="B196" s="4" t="s">
        <v>83</v>
      </c>
      <c r="C196" s="5">
        <v>0</v>
      </c>
      <c r="D196" s="5">
        <v>1</v>
      </c>
      <c r="E196" s="6" t="str">
        <f t="shared" si="27"/>
        <v>-</v>
      </c>
    </row>
    <row r="197" spans="2:5" ht="15" thickBot="1" x14ac:dyDescent="0.25">
      <c r="B197" s="4" t="s">
        <v>84</v>
      </c>
      <c r="C197" s="5">
        <v>2</v>
      </c>
      <c r="D197" s="5">
        <v>4</v>
      </c>
      <c r="E197" s="6">
        <f t="shared" si="27"/>
        <v>1</v>
      </c>
    </row>
    <row r="198" spans="2:5" ht="15" thickBot="1" x14ac:dyDescent="0.25">
      <c r="B198" s="4" t="s">
        <v>85</v>
      </c>
      <c r="C198" s="5">
        <v>2</v>
      </c>
      <c r="D198" s="5">
        <v>2</v>
      </c>
      <c r="E198" s="6">
        <f t="shared" si="27"/>
        <v>0</v>
      </c>
    </row>
    <row r="199" spans="2:5" ht="14.25" x14ac:dyDescent="0.2">
      <c r="B199" s="7"/>
      <c r="C199" s="19"/>
      <c r="D199" s="19"/>
      <c r="E199" s="18"/>
    </row>
    <row r="204" spans="2:5" ht="42.75" customHeight="1" thickBot="1" x14ac:dyDescent="0.25">
      <c r="C204" s="8" t="s">
        <v>101</v>
      </c>
      <c r="D204" s="8" t="s">
        <v>102</v>
      </c>
      <c r="E204" s="8" t="s">
        <v>99</v>
      </c>
    </row>
    <row r="205" spans="2:5" ht="20.100000000000001" customHeight="1" thickBot="1" x14ac:dyDescent="0.25">
      <c r="B205" s="16" t="s">
        <v>88</v>
      </c>
      <c r="C205" s="5"/>
      <c r="D205" s="5"/>
      <c r="E205" s="6" t="str">
        <f t="shared" ref="E205:E208" si="28">IF(C205=0,"-",(D205-C205)/C205)</f>
        <v>-</v>
      </c>
    </row>
    <row r="206" spans="2:5" ht="20.100000000000001" customHeight="1" thickBot="1" x14ac:dyDescent="0.25">
      <c r="B206" s="17" t="s">
        <v>89</v>
      </c>
      <c r="C206" s="5">
        <v>2</v>
      </c>
      <c r="D206" s="5">
        <v>4</v>
      </c>
      <c r="E206" s="6">
        <f t="shared" si="28"/>
        <v>1</v>
      </c>
    </row>
    <row r="207" spans="2:5" ht="20.100000000000001" customHeight="1" thickBot="1" x14ac:dyDescent="0.25">
      <c r="B207" s="17" t="s">
        <v>86</v>
      </c>
      <c r="C207" s="5">
        <v>2</v>
      </c>
      <c r="D207" s="5">
        <v>4</v>
      </c>
      <c r="E207" s="6">
        <f t="shared" si="28"/>
        <v>1</v>
      </c>
    </row>
    <row r="208" spans="2:5" ht="20.100000000000001" customHeight="1" thickBot="1" x14ac:dyDescent="0.25">
      <c r="B208" s="17" t="s">
        <v>87</v>
      </c>
      <c r="C208" s="5">
        <v>0</v>
      </c>
      <c r="D208" s="5">
        <v>0</v>
      </c>
      <c r="E208" s="6" t="str">
        <f t="shared" si="28"/>
        <v>-</v>
      </c>
    </row>
    <row r="209" spans="2:5" ht="20.100000000000001" customHeight="1" thickBot="1" x14ac:dyDescent="0.25">
      <c r="B209" s="17" t="s">
        <v>90</v>
      </c>
      <c r="C209" s="5"/>
      <c r="D209" s="5"/>
      <c r="E209" s="6"/>
    </row>
    <row r="210" spans="2:5" ht="20.100000000000001" customHeight="1" thickBot="1" x14ac:dyDescent="0.25">
      <c r="B210" s="17" t="s">
        <v>89</v>
      </c>
      <c r="C210" s="5">
        <v>0</v>
      </c>
      <c r="D210" s="5">
        <v>0</v>
      </c>
      <c r="E210" s="6" t="str">
        <f>IF(C210=0,"-",(D210-C210)/C210)</f>
        <v>-</v>
      </c>
    </row>
    <row r="211" spans="2:5" ht="15" thickBot="1" x14ac:dyDescent="0.25">
      <c r="B211" s="17" t="s">
        <v>86</v>
      </c>
      <c r="C211" s="5">
        <v>0</v>
      </c>
      <c r="D211" s="5">
        <v>0</v>
      </c>
      <c r="E211" s="6" t="str">
        <f t="shared" ref="E211:E212" si="29">IF(C211=0,"-",(D211-C211)/C211)</f>
        <v>-</v>
      </c>
    </row>
    <row r="212" spans="2:5" ht="15" thickBot="1" x14ac:dyDescent="0.25">
      <c r="B212" s="17" t="s">
        <v>87</v>
      </c>
      <c r="C212" s="5">
        <v>0</v>
      </c>
      <c r="D212" s="5">
        <v>0</v>
      </c>
      <c r="E212" s="6" t="str">
        <f t="shared" si="29"/>
        <v>-</v>
      </c>
    </row>
    <row r="213" spans="2:5" ht="14.25" x14ac:dyDescent="0.2">
      <c r="B213" s="21"/>
      <c r="C213" s="19"/>
      <c r="D213" s="19"/>
      <c r="E213" s="18"/>
    </row>
    <row r="218" spans="2:5" ht="42.75" customHeight="1" thickBot="1" x14ac:dyDescent="0.25">
      <c r="C218" s="8" t="s">
        <v>101</v>
      </c>
      <c r="D218" s="8" t="s">
        <v>102</v>
      </c>
      <c r="E218" s="8" t="s">
        <v>99</v>
      </c>
    </row>
    <row r="219" spans="2:5" ht="15" thickBot="1" x14ac:dyDescent="0.25">
      <c r="B219" s="16" t="s">
        <v>91</v>
      </c>
      <c r="C219" s="5">
        <v>2</v>
      </c>
      <c r="D219" s="5">
        <v>4</v>
      </c>
      <c r="E219" s="6">
        <f t="shared" ref="E219:E221" si="30">IF(C219=0,"-",(D219-C219)/C219)</f>
        <v>1</v>
      </c>
    </row>
    <row r="220" spans="2:5" ht="15" thickBot="1" x14ac:dyDescent="0.25">
      <c r="B220" s="16" t="s">
        <v>92</v>
      </c>
      <c r="C220" s="5">
        <v>3</v>
      </c>
      <c r="D220" s="5">
        <v>4</v>
      </c>
      <c r="E220" s="6">
        <f t="shared" si="30"/>
        <v>0.33333333333333331</v>
      </c>
    </row>
    <row r="221" spans="2:5" ht="15" thickBot="1" x14ac:dyDescent="0.25">
      <c r="B221" s="16" t="s">
        <v>93</v>
      </c>
      <c r="C221" s="5">
        <v>4</v>
      </c>
      <c r="D221" s="5">
        <v>4</v>
      </c>
      <c r="E221" s="6">
        <f t="shared" si="30"/>
        <v>0</v>
      </c>
    </row>
    <row r="222" spans="2:5" ht="15" thickBot="1" x14ac:dyDescent="0.25">
      <c r="C222" s="5"/>
      <c r="D222" s="5"/>
      <c r="E222" s="6"/>
    </row>
    <row r="223" spans="2:5" ht="15" thickBot="1" x14ac:dyDescent="0.25">
      <c r="C223" s="5"/>
      <c r="D223" s="5"/>
      <c r="E223" s="6"/>
    </row>
    <row r="224" spans="2:5" ht="15" thickBot="1" x14ac:dyDescent="0.25">
      <c r="C224" s="5"/>
      <c r="D224" s="5"/>
      <c r="E224" s="6"/>
    </row>
    <row r="225" spans="3:5" ht="15" thickBot="1" x14ac:dyDescent="0.25">
      <c r="C225" s="5"/>
      <c r="D225" s="5"/>
      <c r="E225" s="6"/>
    </row>
    <row r="226" spans="3:5" ht="15" thickBot="1" x14ac:dyDescent="0.25">
      <c r="C226" s="5"/>
      <c r="D226" s="5"/>
      <c r="E226" s="6"/>
    </row>
  </sheetData>
  <mergeCells count="6">
    <mergeCell ref="C124:F124"/>
    <mergeCell ref="G124:J124"/>
    <mergeCell ref="K124:N124"/>
    <mergeCell ref="C139:F139"/>
    <mergeCell ref="G139:J139"/>
    <mergeCell ref="K139:N139"/>
  </mergeCells>
  <pageMargins left="0.70866141732283472" right="0.70866141732283472" top="0.74803149606299213" bottom="0.74803149606299213" header="0.31496062992125984" footer="0.31496062992125984"/>
  <pageSetup paperSize="9" scale="11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6"/>
  <sheetViews>
    <sheetView workbookViewId="0"/>
  </sheetViews>
  <sheetFormatPr baseColWidth="10" defaultRowHeight="12.75" x14ac:dyDescent="0.2"/>
  <cols>
    <col min="2" max="2" width="56.875" bestFit="1" customWidth="1"/>
    <col min="3" max="4" width="12.5" customWidth="1"/>
    <col min="5" max="5" width="12.75" customWidth="1"/>
    <col min="6" max="6" width="8.75" bestFit="1" customWidth="1"/>
    <col min="7" max="7" width="11.625" customWidth="1"/>
    <col min="8" max="8" width="12.125" customWidth="1"/>
    <col min="9" max="9" width="12.75" customWidth="1"/>
    <col min="10" max="10" width="8.75" bestFit="1" customWidth="1"/>
    <col min="11" max="11" width="11.625" bestFit="1" customWidth="1"/>
    <col min="12" max="12" width="12" bestFit="1" customWidth="1"/>
    <col min="13" max="13" width="12.75" customWidth="1"/>
    <col min="14" max="14" width="9.625" bestFit="1" customWidth="1"/>
  </cols>
  <sheetData>
    <row r="1" spans="1:5" ht="15" thickBot="1" x14ac:dyDescent="0.25">
      <c r="A1" s="5"/>
      <c r="B1" s="5"/>
    </row>
    <row r="2" spans="1:5" ht="15" thickBot="1" x14ac:dyDescent="0.25">
      <c r="A2" s="5"/>
      <c r="B2" s="5"/>
    </row>
    <row r="3" spans="1:5" ht="15" thickBot="1" x14ac:dyDescent="0.25">
      <c r="A3" s="5"/>
      <c r="B3" s="5"/>
    </row>
    <row r="11" spans="1:5" ht="27" customHeight="1" x14ac:dyDescent="0.2">
      <c r="B11" s="20" t="str">
        <f>Portada!B9</f>
        <v>2º Trimestre 2019</v>
      </c>
    </row>
    <row r="13" spans="1:5" ht="42.75" customHeight="1" thickBot="1" x14ac:dyDescent="0.25">
      <c r="C13" s="8" t="s">
        <v>101</v>
      </c>
      <c r="D13" s="8" t="s">
        <v>102</v>
      </c>
      <c r="E13" s="8" t="s">
        <v>99</v>
      </c>
    </row>
    <row r="14" spans="1:5" ht="20.100000000000001" customHeight="1" thickBot="1" x14ac:dyDescent="0.25">
      <c r="B14" s="4" t="s">
        <v>22</v>
      </c>
      <c r="C14" s="5">
        <v>6698</v>
      </c>
      <c r="D14" s="5">
        <v>6208</v>
      </c>
      <c r="E14" s="6">
        <f>IF(C14&gt;0,(D14-C14)/C14,"-")</f>
        <v>-7.3156166019707369E-2</v>
      </c>
    </row>
    <row r="15" spans="1:5" ht="20.100000000000001" customHeight="1" thickBot="1" x14ac:dyDescent="0.25">
      <c r="B15" s="4" t="s">
        <v>17</v>
      </c>
      <c r="C15" s="5">
        <v>6400</v>
      </c>
      <c r="D15" s="5">
        <v>5928</v>
      </c>
      <c r="E15" s="6">
        <f t="shared" ref="E15:E23" si="0">IF(C15&gt;0,(D15-C15)/C15,"-")</f>
        <v>-7.3749999999999996E-2</v>
      </c>
    </row>
    <row r="16" spans="1:5" ht="20.100000000000001" customHeight="1" thickBot="1" x14ac:dyDescent="0.25">
      <c r="B16" s="4" t="s">
        <v>18</v>
      </c>
      <c r="C16" s="5">
        <v>3531</v>
      </c>
      <c r="D16" s="5">
        <v>3235</v>
      </c>
      <c r="E16" s="6">
        <f t="shared" si="0"/>
        <v>-8.3828943642027753E-2</v>
      </c>
    </row>
    <row r="17" spans="2:5" ht="20.100000000000001" customHeight="1" thickBot="1" x14ac:dyDescent="0.25">
      <c r="B17" s="4" t="s">
        <v>19</v>
      </c>
      <c r="C17" s="5">
        <v>2869</v>
      </c>
      <c r="D17" s="5">
        <v>2693</v>
      </c>
      <c r="E17" s="6">
        <f t="shared" si="0"/>
        <v>-6.134541652143604E-2</v>
      </c>
    </row>
    <row r="18" spans="2:5" ht="20.100000000000001" customHeight="1" thickBot="1" x14ac:dyDescent="0.25">
      <c r="B18" s="4" t="s">
        <v>20</v>
      </c>
      <c r="C18" s="6">
        <f>C17/C15</f>
        <v>0.44828125000000002</v>
      </c>
      <c r="D18" s="6">
        <f>D17/D15</f>
        <v>0.45428475033738192</v>
      </c>
      <c r="E18" s="6">
        <f t="shared" si="0"/>
        <v>1.3392262864846332E-2</v>
      </c>
    </row>
    <row r="19" spans="2:5" ht="30" customHeight="1" thickBot="1" x14ac:dyDescent="0.25">
      <c r="B19" s="4" t="s">
        <v>23</v>
      </c>
      <c r="C19" s="5">
        <v>967</v>
      </c>
      <c r="D19" s="5">
        <v>698</v>
      </c>
      <c r="E19" s="6">
        <f t="shared" si="0"/>
        <v>-0.27817993795243018</v>
      </c>
    </row>
    <row r="20" spans="2:5" ht="20.100000000000001" customHeight="1" thickBot="1" x14ac:dyDescent="0.25">
      <c r="B20" s="4" t="s">
        <v>24</v>
      </c>
      <c r="C20" s="5">
        <v>572</v>
      </c>
      <c r="D20" s="5">
        <v>373</v>
      </c>
      <c r="E20" s="6">
        <f t="shared" si="0"/>
        <v>-0.34790209790209792</v>
      </c>
    </row>
    <row r="21" spans="2:5" ht="20.100000000000001" customHeight="1" thickBot="1" x14ac:dyDescent="0.25">
      <c r="B21" s="4" t="s">
        <v>25</v>
      </c>
      <c r="C21" s="5">
        <v>395</v>
      </c>
      <c r="D21" s="5">
        <v>325</v>
      </c>
      <c r="E21" s="6">
        <f t="shared" si="0"/>
        <v>-0.17721518987341772</v>
      </c>
    </row>
    <row r="22" spans="2:5" ht="20.100000000000001" customHeight="1" thickBot="1" x14ac:dyDescent="0.25">
      <c r="B22" s="4" t="s">
        <v>21</v>
      </c>
      <c r="C22" s="6">
        <f>C21/C19</f>
        <v>0.40847983453981385</v>
      </c>
      <c r="D22" s="6">
        <f t="shared" ref="D22" si="1">D21/D19</f>
        <v>0.46561604584527222</v>
      </c>
      <c r="E22" s="6">
        <f t="shared" si="0"/>
        <v>0.13987523122121076</v>
      </c>
    </row>
    <row r="23" spans="2:5" ht="20.100000000000001" customHeight="1" thickBot="1" x14ac:dyDescent="0.25">
      <c r="B23" s="7" t="s">
        <v>26</v>
      </c>
      <c r="C23" s="6">
        <v>0.18657766134813439</v>
      </c>
      <c r="D23" s="6">
        <v>0.170578932465936</v>
      </c>
      <c r="E23" s="6">
        <f t="shared" si="0"/>
        <v>-8.574836219190482E-2</v>
      </c>
    </row>
    <row r="31" spans="2:5" ht="42.75" customHeight="1" thickBot="1" x14ac:dyDescent="0.25">
      <c r="C31" s="8" t="s">
        <v>101</v>
      </c>
      <c r="D31" s="8" t="s">
        <v>102</v>
      </c>
      <c r="E31" s="8" t="s">
        <v>99</v>
      </c>
    </row>
    <row r="32" spans="2:5" ht="20.100000000000001" customHeight="1" thickBot="1" x14ac:dyDescent="0.25">
      <c r="B32" s="4" t="s">
        <v>27</v>
      </c>
      <c r="C32" s="5">
        <v>1432</v>
      </c>
      <c r="D32" s="5">
        <v>1522</v>
      </c>
      <c r="E32" s="6">
        <f>IF(C32&gt;0,(D32-C32)/C32,"-")</f>
        <v>6.2849162011173187E-2</v>
      </c>
    </row>
    <row r="33" spans="2:5" ht="20.100000000000001" customHeight="1" thickBot="1" x14ac:dyDescent="0.25">
      <c r="B33" s="4" t="s">
        <v>29</v>
      </c>
      <c r="C33" s="5">
        <v>9</v>
      </c>
      <c r="D33" s="5">
        <v>10</v>
      </c>
      <c r="E33" s="6">
        <f t="shared" ref="E33:E35" si="2">IF(C33&gt;0,(D33-C33)/C33,"-")</f>
        <v>0.1111111111111111</v>
      </c>
    </row>
    <row r="34" spans="2:5" ht="20.100000000000001" customHeight="1" thickBot="1" x14ac:dyDescent="0.25">
      <c r="B34" s="4" t="s">
        <v>28</v>
      </c>
      <c r="C34" s="5">
        <v>780</v>
      </c>
      <c r="D34" s="5">
        <v>872</v>
      </c>
      <c r="E34" s="6">
        <f t="shared" si="2"/>
        <v>0.11794871794871795</v>
      </c>
    </row>
    <row r="35" spans="2:5" ht="20.100000000000001" customHeight="1" thickBot="1" x14ac:dyDescent="0.25">
      <c r="B35" s="4" t="s">
        <v>30</v>
      </c>
      <c r="C35" s="5">
        <v>643</v>
      </c>
      <c r="D35" s="5">
        <v>640</v>
      </c>
      <c r="E35" s="6">
        <f t="shared" si="2"/>
        <v>-4.6656298600311046E-3</v>
      </c>
    </row>
    <row r="41" spans="2:5" ht="42.75" customHeight="1" thickBot="1" x14ac:dyDescent="0.25">
      <c r="C41" s="8" t="s">
        <v>101</v>
      </c>
      <c r="D41" s="8" t="s">
        <v>102</v>
      </c>
      <c r="E41" s="8" t="s">
        <v>99</v>
      </c>
    </row>
    <row r="42" spans="2:5" ht="20.100000000000001" customHeight="1" thickBot="1" x14ac:dyDescent="0.25">
      <c r="B42" s="4" t="s">
        <v>33</v>
      </c>
      <c r="C42" s="5">
        <v>220</v>
      </c>
      <c r="D42" s="5">
        <v>207</v>
      </c>
      <c r="E42" s="6">
        <f>IF(C42&gt;0,(D42-C42)/C42,"-")</f>
        <v>-5.909090909090909E-2</v>
      </c>
    </row>
    <row r="43" spans="2:5" ht="20.100000000000001" customHeight="1" thickBot="1" x14ac:dyDescent="0.25">
      <c r="B43" s="4" t="s">
        <v>34</v>
      </c>
      <c r="C43" s="5">
        <v>76</v>
      </c>
      <c r="D43" s="5">
        <v>91</v>
      </c>
      <c r="E43" s="6">
        <f t="shared" ref="E43:E49" si="3">IF(C43&gt;0,(D43-C43)/C43,"-")</f>
        <v>0.19736842105263158</v>
      </c>
    </row>
    <row r="44" spans="2:5" ht="20.100000000000001" customHeight="1" thickBot="1" x14ac:dyDescent="0.25">
      <c r="B44" s="4" t="s">
        <v>31</v>
      </c>
      <c r="C44" s="5">
        <v>108</v>
      </c>
      <c r="D44" s="5">
        <v>116</v>
      </c>
      <c r="E44" s="6">
        <f t="shared" si="3"/>
        <v>7.407407407407407E-2</v>
      </c>
    </row>
    <row r="45" spans="2:5" ht="20.100000000000001" customHeight="1" thickBot="1" x14ac:dyDescent="0.25">
      <c r="B45" s="4" t="s">
        <v>32</v>
      </c>
      <c r="C45" s="5">
        <v>2877</v>
      </c>
      <c r="D45" s="5">
        <v>2306</v>
      </c>
      <c r="E45" s="6">
        <f t="shared" si="3"/>
        <v>-0.19847062912756344</v>
      </c>
    </row>
    <row r="46" spans="2:5" ht="20.100000000000001" customHeight="1" thickBot="1" x14ac:dyDescent="0.25">
      <c r="B46" s="4" t="s">
        <v>35</v>
      </c>
      <c r="C46" s="5">
        <v>1225</v>
      </c>
      <c r="D46" s="5">
        <v>1498</v>
      </c>
      <c r="E46" s="6">
        <f t="shared" si="3"/>
        <v>0.22285714285714286</v>
      </c>
    </row>
    <row r="47" spans="2:5" ht="20.100000000000001" customHeight="1" thickBot="1" x14ac:dyDescent="0.25">
      <c r="B47" s="4" t="s">
        <v>67</v>
      </c>
      <c r="C47" s="5">
        <v>860</v>
      </c>
      <c r="D47" s="5">
        <v>1642</v>
      </c>
      <c r="E47" s="6">
        <f t="shared" si="3"/>
        <v>0.90930232558139534</v>
      </c>
    </row>
    <row r="48" spans="2:5" ht="20.100000000000001" customHeight="1" collapsed="1" thickBot="1" x14ac:dyDescent="0.25">
      <c r="B48" s="4" t="s">
        <v>36</v>
      </c>
      <c r="C48" s="6">
        <f>C42/(C42+C43)</f>
        <v>0.7432432432432432</v>
      </c>
      <c r="D48" s="6">
        <f>D42/(D42+D43)</f>
        <v>0.69463087248322153</v>
      </c>
      <c r="E48" s="6">
        <f t="shared" si="3"/>
        <v>-6.5405735204392801E-2</v>
      </c>
    </row>
    <row r="49" spans="2:5" ht="20.100000000000001" customHeight="1" thickBot="1" x14ac:dyDescent="0.25">
      <c r="B49" s="4" t="s">
        <v>37</v>
      </c>
      <c r="C49" s="6">
        <f>C45/(C44+C45)</f>
        <v>0.96381909547738698</v>
      </c>
      <c r="D49" s="6">
        <f t="shared" ref="D49" si="4">D45/(D44+D45)</f>
        <v>0.95210569777043763</v>
      </c>
      <c r="E49" s="6">
        <f t="shared" si="3"/>
        <v>-1.2153108152674244E-2</v>
      </c>
    </row>
    <row r="55" spans="2:5" ht="42.75" customHeight="1" thickBot="1" x14ac:dyDescent="0.25">
      <c r="C55" s="8" t="s">
        <v>101</v>
      </c>
      <c r="D55" s="8" t="s">
        <v>102</v>
      </c>
      <c r="E55" s="8" t="s">
        <v>99</v>
      </c>
    </row>
    <row r="56" spans="2:5" ht="20.100000000000001" customHeight="1" thickBot="1" x14ac:dyDescent="0.25">
      <c r="B56" s="4" t="s">
        <v>38</v>
      </c>
      <c r="C56" s="5">
        <v>304</v>
      </c>
      <c r="D56" s="5">
        <v>300</v>
      </c>
      <c r="E56" s="6">
        <f>IF(C56&gt;0,(D56-C56)/C56,"-")</f>
        <v>-1.3157894736842105E-2</v>
      </c>
    </row>
    <row r="57" spans="2:5" ht="20.100000000000001" customHeight="1" thickBot="1" x14ac:dyDescent="0.25">
      <c r="B57" s="4" t="s">
        <v>41</v>
      </c>
      <c r="C57" s="5">
        <v>145</v>
      </c>
      <c r="D57" s="5">
        <v>117</v>
      </c>
      <c r="E57" s="6">
        <f t="shared" ref="E57:E61" si="5">IF(C57&gt;0,(D57-C57)/C57,"-")</f>
        <v>-0.19310344827586207</v>
      </c>
    </row>
    <row r="58" spans="2:5" ht="20.100000000000001" customHeight="1" thickBot="1" x14ac:dyDescent="0.25">
      <c r="B58" s="4" t="s">
        <v>42</v>
      </c>
      <c r="C58" s="5">
        <v>79</v>
      </c>
      <c r="D58" s="5">
        <v>90</v>
      </c>
      <c r="E58" s="6">
        <f t="shared" si="5"/>
        <v>0.13924050632911392</v>
      </c>
    </row>
    <row r="59" spans="2:5" ht="20.100000000000001" customHeight="1" collapsed="1" thickBot="1" x14ac:dyDescent="0.25">
      <c r="B59" s="4" t="s">
        <v>98</v>
      </c>
      <c r="C59" s="6">
        <f>(C57+C58)/C56</f>
        <v>0.73684210526315785</v>
      </c>
      <c r="D59" s="6">
        <f>(D57+D58)/D56</f>
        <v>0.69</v>
      </c>
      <c r="E59" s="6">
        <f t="shared" si="5"/>
        <v>-6.3571428571428598E-2</v>
      </c>
    </row>
    <row r="60" spans="2:5" ht="20.100000000000001" customHeight="1" thickBot="1" x14ac:dyDescent="0.25">
      <c r="B60" s="4" t="s">
        <v>39</v>
      </c>
      <c r="C60" s="6">
        <v>0.71782178217821779</v>
      </c>
      <c r="D60" s="6">
        <v>0.67630057803468213</v>
      </c>
      <c r="E60" s="6">
        <f t="shared" si="5"/>
        <v>-5.7843332668925544E-2</v>
      </c>
    </row>
    <row r="61" spans="2:5" ht="20.100000000000001" customHeight="1" thickBot="1" x14ac:dyDescent="0.25">
      <c r="B61" s="4" t="s">
        <v>40</v>
      </c>
      <c r="C61" s="6">
        <v>0.77450980392156865</v>
      </c>
      <c r="D61" s="6">
        <v>0.70866141732283461</v>
      </c>
      <c r="E61" s="6">
        <f t="shared" si="5"/>
        <v>-8.5019435861656611E-2</v>
      </c>
    </row>
    <row r="62" spans="2:5" ht="15" thickBot="1" x14ac:dyDescent="0.25">
      <c r="E62" s="6"/>
    </row>
    <row r="67" spans="2:10" ht="42.75" customHeight="1" thickBot="1" x14ac:dyDescent="0.25">
      <c r="C67" s="8" t="s">
        <v>101</v>
      </c>
      <c r="D67" s="8" t="s">
        <v>102</v>
      </c>
      <c r="E67" s="8" t="s">
        <v>99</v>
      </c>
    </row>
    <row r="68" spans="2:10" ht="20.100000000000001" customHeight="1" thickBot="1" x14ac:dyDescent="0.25">
      <c r="B68" s="4" t="s">
        <v>44</v>
      </c>
      <c r="C68" s="5">
        <v>7868</v>
      </c>
      <c r="D68" s="5">
        <v>7868</v>
      </c>
      <c r="E68" s="6">
        <f>IF(C68&gt;0,(D68-C68)/C68,"-")</f>
        <v>0</v>
      </c>
    </row>
    <row r="69" spans="2:10" ht="20.100000000000001" customHeight="1" thickBot="1" x14ac:dyDescent="0.25">
      <c r="B69" s="4" t="s">
        <v>45</v>
      </c>
      <c r="C69" s="5">
        <v>1965</v>
      </c>
      <c r="D69" s="5">
        <v>1875</v>
      </c>
      <c r="E69" s="6">
        <f t="shared" ref="E69:E75" si="6">IF(C69&gt;0,(D69-C69)/C69,"-")</f>
        <v>-4.5801526717557252E-2</v>
      </c>
    </row>
    <row r="70" spans="2:10" ht="20.100000000000001" customHeight="1" thickBot="1" x14ac:dyDescent="0.25">
      <c r="B70" s="4" t="s">
        <v>43</v>
      </c>
      <c r="C70" s="5">
        <v>11</v>
      </c>
      <c r="D70" s="5">
        <v>7</v>
      </c>
      <c r="E70" s="6">
        <f t="shared" si="6"/>
        <v>-0.36363636363636365</v>
      </c>
    </row>
    <row r="71" spans="2:10" ht="20.100000000000001" customHeight="1" thickBot="1" x14ac:dyDescent="0.25">
      <c r="B71" s="4" t="s">
        <v>46</v>
      </c>
      <c r="C71" s="5">
        <v>4439</v>
      </c>
      <c r="D71" s="5">
        <v>4329</v>
      </c>
      <c r="E71" s="6">
        <f t="shared" si="6"/>
        <v>-2.4780355936021625E-2</v>
      </c>
    </row>
    <row r="72" spans="2:10" ht="20.100000000000001" customHeight="1" thickBot="1" x14ac:dyDescent="0.25">
      <c r="B72" s="4" t="s">
        <v>47</v>
      </c>
      <c r="C72" s="5">
        <v>1244</v>
      </c>
      <c r="D72" s="5">
        <v>1454</v>
      </c>
      <c r="E72" s="6">
        <f t="shared" si="6"/>
        <v>0.16881028938906753</v>
      </c>
    </row>
    <row r="73" spans="2:10" ht="20.100000000000001" customHeight="1" thickBot="1" x14ac:dyDescent="0.25">
      <c r="B73" s="4" t="s">
        <v>48</v>
      </c>
      <c r="C73" s="5">
        <v>207</v>
      </c>
      <c r="D73" s="5">
        <v>199</v>
      </c>
      <c r="E73" s="6">
        <f t="shared" si="6"/>
        <v>-3.864734299516908E-2</v>
      </c>
    </row>
    <row r="74" spans="2:10" ht="20.100000000000001" customHeight="1" thickBot="1" x14ac:dyDescent="0.25">
      <c r="B74" s="4" t="s">
        <v>49</v>
      </c>
      <c r="C74" s="5">
        <v>0</v>
      </c>
      <c r="D74" s="5">
        <v>0</v>
      </c>
      <c r="E74" s="6" t="str">
        <f t="shared" si="6"/>
        <v>-</v>
      </c>
    </row>
    <row r="75" spans="2:10" ht="20.100000000000001" customHeight="1" thickBot="1" x14ac:dyDescent="0.25">
      <c r="B75" s="4" t="s">
        <v>50</v>
      </c>
      <c r="C75" s="5">
        <v>2</v>
      </c>
      <c r="D75" s="5">
        <v>4</v>
      </c>
      <c r="E75" s="6">
        <f t="shared" si="6"/>
        <v>1</v>
      </c>
    </row>
    <row r="76" spans="2:10" x14ac:dyDescent="0.2">
      <c r="B76" s="9"/>
      <c r="C76" s="9"/>
      <c r="D76" s="9"/>
      <c r="E76" s="9"/>
      <c r="F76" s="9"/>
      <c r="G76" s="9"/>
      <c r="H76" s="9"/>
      <c r="I76" s="9"/>
      <c r="J76" s="9"/>
    </row>
    <row r="77" spans="2:10" x14ac:dyDescent="0.2">
      <c r="B77" s="9"/>
      <c r="C77" s="9"/>
      <c r="D77" s="9"/>
      <c r="E77" s="9"/>
      <c r="F77" s="9"/>
      <c r="G77" s="9"/>
      <c r="H77" s="9"/>
      <c r="I77" s="9"/>
      <c r="J77" s="9"/>
    </row>
    <row r="87" spans="2:5" ht="42.75" customHeight="1" thickBot="1" x14ac:dyDescent="0.25">
      <c r="C87" s="8" t="s">
        <v>101</v>
      </c>
      <c r="D87" s="8" t="s">
        <v>102</v>
      </c>
      <c r="E87" s="8" t="s">
        <v>99</v>
      </c>
    </row>
    <row r="88" spans="2:5" ht="29.25" thickBot="1" x14ac:dyDescent="0.25">
      <c r="B88" s="4" t="s">
        <v>51</v>
      </c>
      <c r="C88" s="5">
        <v>346</v>
      </c>
      <c r="D88" s="5">
        <v>402</v>
      </c>
      <c r="E88" s="6">
        <f>IF(C88&gt;0,(D88-C88)/C88,"-")</f>
        <v>0.16184971098265896</v>
      </c>
    </row>
    <row r="89" spans="2:5" ht="29.25" thickBot="1" x14ac:dyDescent="0.25">
      <c r="B89" s="4" t="s">
        <v>52</v>
      </c>
      <c r="C89" s="5">
        <v>339</v>
      </c>
      <c r="D89" s="5">
        <v>302</v>
      </c>
      <c r="E89" s="6">
        <f t="shared" ref="E89:E91" si="7">IF(C89&gt;0,(D89-C89)/C89,"-")</f>
        <v>-0.10914454277286136</v>
      </c>
    </row>
    <row r="90" spans="2:5" ht="29.25" customHeight="1" thickBot="1" x14ac:dyDescent="0.25">
      <c r="B90" s="4" t="s">
        <v>53</v>
      </c>
      <c r="C90" s="5">
        <v>546</v>
      </c>
      <c r="D90" s="5">
        <v>518</v>
      </c>
      <c r="E90" s="6">
        <f t="shared" si="7"/>
        <v>-5.128205128205128E-2</v>
      </c>
    </row>
    <row r="91" spans="2:5" ht="29.25" customHeight="1" thickBot="1" x14ac:dyDescent="0.25">
      <c r="B91" s="4" t="s">
        <v>54</v>
      </c>
      <c r="C91" s="6">
        <f>(C88+C89)/(C88+C89+C90)</f>
        <v>0.55645816409423232</v>
      </c>
      <c r="D91" s="6">
        <f>(D88+D89)/(D88+D89+D90)</f>
        <v>0.5761047463175123</v>
      </c>
      <c r="E91" s="6">
        <f t="shared" si="7"/>
        <v>3.5306485718040362E-2</v>
      </c>
    </row>
    <row r="97" spans="2:5" ht="42.75" customHeight="1" thickBot="1" x14ac:dyDescent="0.25">
      <c r="C97" s="8" t="s">
        <v>101</v>
      </c>
      <c r="D97" s="8" t="s">
        <v>102</v>
      </c>
      <c r="E97" s="8" t="s">
        <v>99</v>
      </c>
    </row>
    <row r="98" spans="2:5" ht="20.100000000000001" customHeight="1" thickBot="1" x14ac:dyDescent="0.25">
      <c r="B98" s="4" t="s">
        <v>38</v>
      </c>
      <c r="C98" s="5">
        <v>1300</v>
      </c>
      <c r="D98" s="5">
        <v>1302</v>
      </c>
      <c r="E98" s="6">
        <f>IF(C98&gt;0,(D98-C98)/C98,"-")</f>
        <v>1.5384615384615385E-3</v>
      </c>
    </row>
    <row r="99" spans="2:5" ht="20.100000000000001" customHeight="1" thickBot="1" x14ac:dyDescent="0.25">
      <c r="B99" s="4" t="s">
        <v>41</v>
      </c>
      <c r="C99" s="5">
        <v>433</v>
      </c>
      <c r="D99" s="5">
        <v>451</v>
      </c>
      <c r="E99" s="6">
        <f t="shared" ref="E99:E103" si="8">IF(C99&gt;0,(D99-C99)/C99,"-")</f>
        <v>4.1570438799076209E-2</v>
      </c>
    </row>
    <row r="100" spans="2:5" ht="20.100000000000001" customHeight="1" thickBot="1" x14ac:dyDescent="0.25">
      <c r="B100" s="4" t="s">
        <v>42</v>
      </c>
      <c r="C100" s="5">
        <v>272</v>
      </c>
      <c r="D100" s="5">
        <v>275</v>
      </c>
      <c r="E100" s="6">
        <f t="shared" si="8"/>
        <v>1.1029411764705883E-2</v>
      </c>
    </row>
    <row r="101" spans="2:5" ht="20.100000000000001" customHeight="1" thickBot="1" x14ac:dyDescent="0.25">
      <c r="B101" s="4" t="s">
        <v>98</v>
      </c>
      <c r="C101" s="6">
        <f>(C99+C100)/C98</f>
        <v>0.54230769230769227</v>
      </c>
      <c r="D101" s="6">
        <f>(D99+D100)/D98</f>
        <v>0.55760368663594473</v>
      </c>
      <c r="E101" s="6">
        <f t="shared" si="8"/>
        <v>2.8205379612380427E-2</v>
      </c>
    </row>
    <row r="102" spans="2:5" ht="20.100000000000001" customHeight="1" thickBot="1" x14ac:dyDescent="0.25">
      <c r="B102" s="4" t="s">
        <v>39</v>
      </c>
      <c r="C102" s="6">
        <v>0.53390875462392107</v>
      </c>
      <c r="D102" s="6">
        <v>0.55816831683168322</v>
      </c>
      <c r="E102" s="6">
        <f t="shared" si="8"/>
        <v>4.543765577481549E-2</v>
      </c>
    </row>
    <row r="103" spans="2:5" ht="20.100000000000001" customHeight="1" thickBot="1" x14ac:dyDescent="0.25">
      <c r="B103" s="4" t="s">
        <v>40</v>
      </c>
      <c r="C103" s="6">
        <v>0.55623721881390598</v>
      </c>
      <c r="D103" s="6">
        <v>0.55668016194331982</v>
      </c>
      <c r="E103" s="6">
        <f t="shared" si="8"/>
        <v>7.963205525123849E-4</v>
      </c>
    </row>
    <row r="109" spans="2:5" ht="42.75" customHeight="1" thickBot="1" x14ac:dyDescent="0.25">
      <c r="C109" s="8" t="s">
        <v>101</v>
      </c>
      <c r="D109" s="8" t="s">
        <v>102</v>
      </c>
      <c r="E109" s="8" t="s">
        <v>99</v>
      </c>
    </row>
    <row r="110" spans="2:5" ht="15" thickBot="1" x14ac:dyDescent="0.25">
      <c r="B110" s="4" t="s">
        <v>55</v>
      </c>
      <c r="C110" s="5">
        <v>1379</v>
      </c>
      <c r="D110" s="5">
        <v>1485</v>
      </c>
      <c r="E110" s="6">
        <f>IF(C110&gt;0,(D110-C110)/C110,"-")</f>
        <v>7.6867295141406819E-2</v>
      </c>
    </row>
    <row r="111" spans="2:5" ht="15" thickBot="1" x14ac:dyDescent="0.25">
      <c r="B111" s="4" t="s">
        <v>56</v>
      </c>
      <c r="C111" s="5">
        <v>855</v>
      </c>
      <c r="D111" s="5">
        <v>951</v>
      </c>
      <c r="E111" s="6">
        <f t="shared" ref="E111:E112" si="9">IF(C111&gt;0,(D111-C111)/C111,"-")</f>
        <v>0.11228070175438597</v>
      </c>
    </row>
    <row r="112" spans="2:5" ht="15" thickBot="1" x14ac:dyDescent="0.25">
      <c r="B112" s="4" t="s">
        <v>57</v>
      </c>
      <c r="C112" s="5">
        <v>524</v>
      </c>
      <c r="D112" s="5">
        <v>534</v>
      </c>
      <c r="E112" s="6">
        <f t="shared" si="9"/>
        <v>1.9083969465648856E-2</v>
      </c>
    </row>
    <row r="113" spans="2:14" x14ac:dyDescent="0.2">
      <c r="B113" s="9"/>
      <c r="C113" s="9"/>
      <c r="D113" s="9"/>
      <c r="E113" s="9"/>
      <c r="F113" s="9"/>
      <c r="G113" s="9"/>
      <c r="H113" s="9"/>
      <c r="I113" s="9"/>
      <c r="J113" s="9"/>
    </row>
    <row r="114" spans="2:14" x14ac:dyDescent="0.2">
      <c r="B114" s="9"/>
      <c r="C114" s="9"/>
      <c r="D114" s="9"/>
      <c r="E114" s="9"/>
      <c r="F114" s="9"/>
      <c r="G114" s="9"/>
      <c r="H114" s="9"/>
      <c r="I114" s="9"/>
      <c r="J114" s="9"/>
    </row>
    <row r="124" spans="2:14" ht="26.25" customHeight="1" thickBot="1" x14ac:dyDescent="0.25">
      <c r="C124" s="26" t="s">
        <v>101</v>
      </c>
      <c r="D124" s="27"/>
      <c r="E124" s="27"/>
      <c r="F124" s="28"/>
      <c r="G124" s="26" t="s">
        <v>102</v>
      </c>
      <c r="H124" s="27"/>
      <c r="I124" s="27"/>
      <c r="J124" s="28"/>
      <c r="K124" s="29" t="s">
        <v>58</v>
      </c>
      <c r="L124" s="30"/>
      <c r="M124" s="30"/>
      <c r="N124" s="30"/>
    </row>
    <row r="125" spans="2:14" ht="29.25" customHeight="1" thickBot="1" x14ac:dyDescent="0.25">
      <c r="C125" s="11" t="s">
        <v>59</v>
      </c>
      <c r="D125" s="12" t="s">
        <v>60</v>
      </c>
      <c r="E125" s="12" t="s">
        <v>61</v>
      </c>
      <c r="F125" s="12" t="s">
        <v>62</v>
      </c>
      <c r="G125" s="11" t="s">
        <v>59</v>
      </c>
      <c r="H125" s="12" t="s">
        <v>60</v>
      </c>
      <c r="I125" s="12" t="s">
        <v>61</v>
      </c>
      <c r="J125" s="12" t="s">
        <v>62</v>
      </c>
      <c r="K125" s="11" t="s">
        <v>59</v>
      </c>
      <c r="L125" s="12" t="s">
        <v>60</v>
      </c>
      <c r="M125" s="12" t="s">
        <v>61</v>
      </c>
      <c r="N125" s="12" t="s">
        <v>62</v>
      </c>
    </row>
    <row r="126" spans="2:14" ht="15" thickBot="1" x14ac:dyDescent="0.25">
      <c r="B126" s="4" t="s">
        <v>63</v>
      </c>
      <c r="C126" s="10">
        <v>7</v>
      </c>
      <c r="D126" s="10">
        <v>2</v>
      </c>
      <c r="E126" s="10">
        <v>0</v>
      </c>
      <c r="F126" s="10">
        <v>9</v>
      </c>
      <c r="G126" s="10">
        <v>10</v>
      </c>
      <c r="H126" s="10">
        <v>0</v>
      </c>
      <c r="I126" s="10">
        <v>1</v>
      </c>
      <c r="J126" s="10">
        <v>11</v>
      </c>
      <c r="K126" s="6">
        <f>IF(C126=0,"-",(G126-C126)/C126)</f>
        <v>0.42857142857142855</v>
      </c>
      <c r="L126" s="6">
        <f t="shared" ref="L126:N131" si="10">IF(D126=0,"-",(H126-D126)/D126)</f>
        <v>-1</v>
      </c>
      <c r="M126" s="6" t="str">
        <f t="shared" si="10"/>
        <v>-</v>
      </c>
      <c r="N126" s="6">
        <f t="shared" si="10"/>
        <v>0.22222222222222221</v>
      </c>
    </row>
    <row r="127" spans="2:14" ht="15" thickBot="1" x14ac:dyDescent="0.25">
      <c r="B127" s="4" t="s">
        <v>64</v>
      </c>
      <c r="C127" s="10">
        <v>6</v>
      </c>
      <c r="D127" s="10">
        <v>1</v>
      </c>
      <c r="E127" s="10">
        <v>0</v>
      </c>
      <c r="F127" s="10">
        <v>7</v>
      </c>
      <c r="G127" s="10">
        <v>5</v>
      </c>
      <c r="H127" s="10">
        <v>0</v>
      </c>
      <c r="I127" s="10">
        <v>0</v>
      </c>
      <c r="J127" s="10">
        <v>5</v>
      </c>
      <c r="K127" s="6">
        <f t="shared" ref="K127:K131" si="11">IF(C127=0,"-",(G127-C127)/C127)</f>
        <v>-0.16666666666666666</v>
      </c>
      <c r="L127" s="6">
        <f t="shared" si="10"/>
        <v>-1</v>
      </c>
      <c r="M127" s="6" t="str">
        <f t="shared" si="10"/>
        <v>-</v>
      </c>
      <c r="N127" s="6">
        <f t="shared" si="10"/>
        <v>-0.2857142857142857</v>
      </c>
    </row>
    <row r="128" spans="2:14" ht="15" thickBot="1" x14ac:dyDescent="0.25">
      <c r="B128" s="4" t="s">
        <v>65</v>
      </c>
      <c r="C128" s="10">
        <v>0</v>
      </c>
      <c r="D128" s="10">
        <v>0</v>
      </c>
      <c r="E128" s="10">
        <v>0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6" t="str">
        <f t="shared" si="11"/>
        <v>-</v>
      </c>
      <c r="L128" s="6" t="str">
        <f t="shared" si="10"/>
        <v>-</v>
      </c>
      <c r="M128" s="6" t="str">
        <f t="shared" si="10"/>
        <v>-</v>
      </c>
      <c r="N128" s="6" t="str">
        <f t="shared" si="10"/>
        <v>-</v>
      </c>
    </row>
    <row r="129" spans="2:14" ht="15" thickBot="1" x14ac:dyDescent="0.25">
      <c r="B129" s="7" t="s">
        <v>66</v>
      </c>
      <c r="C129" s="10">
        <v>2</v>
      </c>
      <c r="D129" s="10">
        <v>0</v>
      </c>
      <c r="E129" s="10">
        <v>0</v>
      </c>
      <c r="F129" s="10">
        <v>2</v>
      </c>
      <c r="G129" s="10">
        <v>2</v>
      </c>
      <c r="H129" s="10">
        <v>0</v>
      </c>
      <c r="I129" s="10">
        <v>0</v>
      </c>
      <c r="J129" s="10">
        <v>2</v>
      </c>
      <c r="K129" s="6">
        <f t="shared" si="11"/>
        <v>0</v>
      </c>
      <c r="L129" s="6" t="str">
        <f t="shared" si="10"/>
        <v>-</v>
      </c>
      <c r="M129" s="6" t="str">
        <f t="shared" si="10"/>
        <v>-</v>
      </c>
      <c r="N129" s="6">
        <f t="shared" si="10"/>
        <v>0</v>
      </c>
    </row>
    <row r="130" spans="2:14" ht="15" thickBot="1" x14ac:dyDescent="0.25">
      <c r="B130" s="4" t="s">
        <v>67</v>
      </c>
      <c r="C130" s="10">
        <v>0</v>
      </c>
      <c r="D130" s="10">
        <v>0</v>
      </c>
      <c r="E130" s="10">
        <v>1</v>
      </c>
      <c r="F130" s="10">
        <v>1</v>
      </c>
      <c r="G130" s="10">
        <v>1</v>
      </c>
      <c r="H130" s="10">
        <v>2</v>
      </c>
      <c r="I130" s="10">
        <v>0</v>
      </c>
      <c r="J130" s="10">
        <v>3</v>
      </c>
      <c r="K130" s="6" t="str">
        <f t="shared" si="11"/>
        <v>-</v>
      </c>
      <c r="L130" s="6" t="str">
        <f t="shared" si="10"/>
        <v>-</v>
      </c>
      <c r="M130" s="6">
        <f t="shared" si="10"/>
        <v>-1</v>
      </c>
      <c r="N130" s="6">
        <f t="shared" si="10"/>
        <v>2</v>
      </c>
    </row>
    <row r="131" spans="2:14" ht="15" thickBot="1" x14ac:dyDescent="0.25">
      <c r="B131" s="4" t="s">
        <v>68</v>
      </c>
      <c r="C131" s="10">
        <v>15</v>
      </c>
      <c r="D131" s="10">
        <v>3</v>
      </c>
      <c r="E131" s="10">
        <v>1</v>
      </c>
      <c r="F131" s="10">
        <v>19</v>
      </c>
      <c r="G131" s="10">
        <v>18</v>
      </c>
      <c r="H131" s="10">
        <v>2</v>
      </c>
      <c r="I131" s="10">
        <v>1</v>
      </c>
      <c r="J131" s="10">
        <v>21</v>
      </c>
      <c r="K131" s="6">
        <f t="shared" si="11"/>
        <v>0.2</v>
      </c>
      <c r="L131" s="6">
        <f t="shared" si="10"/>
        <v>-0.33333333333333331</v>
      </c>
      <c r="M131" s="6">
        <f t="shared" si="10"/>
        <v>0</v>
      </c>
      <c r="N131" s="6">
        <f t="shared" si="10"/>
        <v>0.10526315789473684</v>
      </c>
    </row>
    <row r="132" spans="2:14" ht="15" thickBot="1" x14ac:dyDescent="0.25">
      <c r="B132" s="4" t="s">
        <v>36</v>
      </c>
      <c r="C132" s="6">
        <f>IF(C126=0,"-",C126/(C126+C127))</f>
        <v>0.53846153846153844</v>
      </c>
      <c r="D132" s="6">
        <f>IF(D126=0,"-",D126/(D126+D127))</f>
        <v>0.66666666666666663</v>
      </c>
      <c r="E132" s="6" t="str">
        <f t="shared" ref="E132:J132" si="12">IF(E126=0,"-",E126/(E126+E127))</f>
        <v>-</v>
      </c>
      <c r="F132" s="6">
        <f t="shared" si="12"/>
        <v>0.5625</v>
      </c>
      <c r="G132" s="6">
        <f t="shared" si="12"/>
        <v>0.66666666666666663</v>
      </c>
      <c r="H132" s="6" t="str">
        <f t="shared" si="12"/>
        <v>-</v>
      </c>
      <c r="I132" s="6">
        <f t="shared" si="12"/>
        <v>1</v>
      </c>
      <c r="J132" s="6">
        <f t="shared" si="12"/>
        <v>0.6875</v>
      </c>
      <c r="K132" s="6">
        <f>IF(OR(C132="-",G132="-"),"-",(G132-C132)/C132)</f>
        <v>0.23809523809523808</v>
      </c>
      <c r="L132" s="6" t="str">
        <f t="shared" ref="L132:N133" si="13">IF(OR(D132="-",H132="-"),"-",(H132-D132)/D132)</f>
        <v>-</v>
      </c>
      <c r="M132" s="6" t="str">
        <f t="shared" si="13"/>
        <v>-</v>
      </c>
      <c r="N132" s="6">
        <f t="shared" si="13"/>
        <v>0.22222222222222221</v>
      </c>
    </row>
    <row r="133" spans="2:14" ht="15" thickBot="1" x14ac:dyDescent="0.25">
      <c r="B133" s="4" t="s">
        <v>37</v>
      </c>
      <c r="C133" s="6">
        <f>IF(C129=0,"-",C129/(C128+C129))</f>
        <v>1</v>
      </c>
      <c r="D133" s="6" t="str">
        <f t="shared" ref="D133:J133" si="14">IF(D129=0,"-",D129/(D128+D129))</f>
        <v>-</v>
      </c>
      <c r="E133" s="6" t="str">
        <f t="shared" si="14"/>
        <v>-</v>
      </c>
      <c r="F133" s="6">
        <f t="shared" si="14"/>
        <v>1</v>
      </c>
      <c r="G133" s="6">
        <f t="shared" si="14"/>
        <v>1</v>
      </c>
      <c r="H133" s="6" t="str">
        <f t="shared" si="14"/>
        <v>-</v>
      </c>
      <c r="I133" s="6" t="str">
        <f t="shared" si="14"/>
        <v>-</v>
      </c>
      <c r="J133" s="6">
        <f t="shared" si="14"/>
        <v>1</v>
      </c>
      <c r="K133" s="6">
        <f>IF(OR(C133="-",G133="-"),"-",(G133-C133)/C133)</f>
        <v>0</v>
      </c>
      <c r="L133" s="6" t="str">
        <f t="shared" si="13"/>
        <v>-</v>
      </c>
      <c r="M133" s="6" t="str">
        <f t="shared" si="13"/>
        <v>-</v>
      </c>
      <c r="N133" s="6">
        <f t="shared" si="13"/>
        <v>0</v>
      </c>
    </row>
    <row r="134" spans="2:14" x14ac:dyDescent="0.2">
      <c r="C134" s="13"/>
    </row>
    <row r="135" spans="2:14" x14ac:dyDescent="0.2">
      <c r="C135" s="13"/>
      <c r="M135" s="14"/>
    </row>
    <row r="136" spans="2:14" x14ac:dyDescent="0.2">
      <c r="C136" s="13"/>
    </row>
    <row r="139" spans="2:14" ht="29.25" customHeight="1" thickBot="1" x14ac:dyDescent="0.25">
      <c r="C139" s="26" t="s">
        <v>101</v>
      </c>
      <c r="D139" s="27"/>
      <c r="E139" s="27"/>
      <c r="F139" s="28"/>
      <c r="G139" s="26" t="s">
        <v>102</v>
      </c>
      <c r="H139" s="27"/>
      <c r="I139" s="27"/>
      <c r="J139" s="28"/>
      <c r="K139" s="29" t="s">
        <v>58</v>
      </c>
      <c r="L139" s="30"/>
      <c r="M139" s="30"/>
      <c r="N139" s="30"/>
    </row>
    <row r="140" spans="2:14" ht="57.75" customHeight="1" thickBot="1" x14ac:dyDescent="0.25">
      <c r="C140" s="12" t="s">
        <v>60</v>
      </c>
      <c r="D140" s="12" t="s">
        <v>70</v>
      </c>
      <c r="E140" s="12" t="s">
        <v>69</v>
      </c>
      <c r="F140" s="12" t="s">
        <v>62</v>
      </c>
      <c r="G140" s="12" t="s">
        <v>60</v>
      </c>
      <c r="H140" s="12" t="s">
        <v>70</v>
      </c>
      <c r="I140" s="12" t="s">
        <v>69</v>
      </c>
      <c r="J140" s="12" t="s">
        <v>62</v>
      </c>
      <c r="K140" s="12" t="s">
        <v>60</v>
      </c>
      <c r="L140" s="12" t="s">
        <v>70</v>
      </c>
      <c r="M140" s="12" t="s">
        <v>69</v>
      </c>
      <c r="N140" s="12" t="s">
        <v>62</v>
      </c>
    </row>
    <row r="141" spans="2:14" ht="15" thickBot="1" x14ac:dyDescent="0.25">
      <c r="B141" s="4" t="s">
        <v>71</v>
      </c>
      <c r="C141" s="10">
        <v>48</v>
      </c>
      <c r="D141" s="10">
        <v>0</v>
      </c>
      <c r="E141" s="10">
        <v>4</v>
      </c>
      <c r="F141" s="10">
        <v>52</v>
      </c>
      <c r="G141" s="10">
        <v>59</v>
      </c>
      <c r="H141" s="10">
        <v>0</v>
      </c>
      <c r="I141" s="10">
        <v>4</v>
      </c>
      <c r="J141" s="10">
        <v>63</v>
      </c>
      <c r="K141" s="6">
        <f>IF(C141=0,"-",(G141-C141)/C141)</f>
        <v>0.22916666666666666</v>
      </c>
      <c r="L141" s="6" t="str">
        <f t="shared" ref="L141:N145" si="15">IF(D141=0,"-",(H141-D141)/D141)</f>
        <v>-</v>
      </c>
      <c r="M141" s="6">
        <f t="shared" si="15"/>
        <v>0</v>
      </c>
      <c r="N141" s="6">
        <f t="shared" si="15"/>
        <v>0.21153846153846154</v>
      </c>
    </row>
    <row r="142" spans="2:14" ht="15" thickBot="1" x14ac:dyDescent="0.25">
      <c r="B142" s="4" t="s">
        <v>72</v>
      </c>
      <c r="C142" s="10">
        <v>38</v>
      </c>
      <c r="D142" s="10">
        <v>0</v>
      </c>
      <c r="E142" s="10">
        <v>2</v>
      </c>
      <c r="F142" s="10">
        <v>40</v>
      </c>
      <c r="G142" s="10">
        <v>21</v>
      </c>
      <c r="H142" s="10">
        <v>0</v>
      </c>
      <c r="I142" s="10">
        <v>2</v>
      </c>
      <c r="J142" s="10">
        <v>23</v>
      </c>
      <c r="K142" s="6">
        <f t="shared" ref="K142:K145" si="16">IF(C142=0,"-",(G142-C142)/C142)</f>
        <v>-0.44736842105263158</v>
      </c>
      <c r="L142" s="6" t="str">
        <f t="shared" si="15"/>
        <v>-</v>
      </c>
      <c r="M142" s="6">
        <f t="shared" si="15"/>
        <v>0</v>
      </c>
      <c r="N142" s="6">
        <f t="shared" si="15"/>
        <v>-0.42499999999999999</v>
      </c>
    </row>
    <row r="143" spans="2:14" ht="15" thickBot="1" x14ac:dyDescent="0.25">
      <c r="B143" s="4" t="s">
        <v>73</v>
      </c>
      <c r="C143" s="10">
        <v>276</v>
      </c>
      <c r="D143" s="10">
        <v>1</v>
      </c>
      <c r="E143" s="10">
        <v>26</v>
      </c>
      <c r="F143" s="10">
        <v>303</v>
      </c>
      <c r="G143" s="10">
        <v>198</v>
      </c>
      <c r="H143" s="10">
        <v>0</v>
      </c>
      <c r="I143" s="10">
        <v>18</v>
      </c>
      <c r="J143" s="10">
        <v>216</v>
      </c>
      <c r="K143" s="6">
        <f t="shared" si="16"/>
        <v>-0.28260869565217389</v>
      </c>
      <c r="L143" s="6">
        <f t="shared" si="15"/>
        <v>-1</v>
      </c>
      <c r="M143" s="6">
        <f t="shared" si="15"/>
        <v>-0.30769230769230771</v>
      </c>
      <c r="N143" s="6">
        <f t="shared" si="15"/>
        <v>-0.28712871287128711</v>
      </c>
    </row>
    <row r="144" spans="2:14" ht="15" thickBot="1" x14ac:dyDescent="0.25">
      <c r="B144" s="4" t="s">
        <v>74</v>
      </c>
      <c r="C144" s="10">
        <v>94</v>
      </c>
      <c r="D144" s="10">
        <v>0</v>
      </c>
      <c r="E144" s="10">
        <v>18</v>
      </c>
      <c r="F144" s="10">
        <v>112</v>
      </c>
      <c r="G144" s="10">
        <v>95</v>
      </c>
      <c r="H144" s="10">
        <v>0</v>
      </c>
      <c r="I144" s="10">
        <v>14</v>
      </c>
      <c r="J144" s="10">
        <v>109</v>
      </c>
      <c r="K144" s="6">
        <f t="shared" si="16"/>
        <v>1.0638297872340425E-2</v>
      </c>
      <c r="L144" s="6" t="str">
        <f t="shared" si="15"/>
        <v>-</v>
      </c>
      <c r="M144" s="6">
        <f t="shared" si="15"/>
        <v>-0.22222222222222221</v>
      </c>
      <c r="N144" s="6">
        <f t="shared" si="15"/>
        <v>-2.6785714285714284E-2</v>
      </c>
    </row>
    <row r="145" spans="2:14" ht="15" thickBot="1" x14ac:dyDescent="0.25">
      <c r="B145" s="4" t="s">
        <v>75</v>
      </c>
      <c r="C145" s="10">
        <v>7</v>
      </c>
      <c r="D145" s="10">
        <v>0</v>
      </c>
      <c r="E145" s="10">
        <v>0</v>
      </c>
      <c r="F145" s="10">
        <v>7</v>
      </c>
      <c r="G145" s="10">
        <v>2</v>
      </c>
      <c r="H145" s="10">
        <v>0</v>
      </c>
      <c r="I145" s="10">
        <v>2</v>
      </c>
      <c r="J145" s="10">
        <v>4</v>
      </c>
      <c r="K145" s="6">
        <f t="shared" si="16"/>
        <v>-0.7142857142857143</v>
      </c>
      <c r="L145" s="6" t="str">
        <f t="shared" si="15"/>
        <v>-</v>
      </c>
      <c r="M145" s="6" t="str">
        <f t="shared" si="15"/>
        <v>-</v>
      </c>
      <c r="N145" s="6">
        <f t="shared" si="15"/>
        <v>-0.42857142857142855</v>
      </c>
    </row>
    <row r="146" spans="2:14" ht="15" thickBot="1" x14ac:dyDescent="0.25">
      <c r="B146" s="7" t="s">
        <v>68</v>
      </c>
      <c r="C146" s="10">
        <v>463</v>
      </c>
      <c r="D146" s="10">
        <v>1</v>
      </c>
      <c r="E146" s="10">
        <v>50</v>
      </c>
      <c r="F146" s="10">
        <v>514</v>
      </c>
      <c r="G146" s="10">
        <v>375</v>
      </c>
      <c r="H146" s="10">
        <v>0</v>
      </c>
      <c r="I146" s="10">
        <v>40</v>
      </c>
      <c r="J146" s="10">
        <v>415</v>
      </c>
      <c r="K146" s="6">
        <f t="shared" ref="K146" si="17">IF(C146=0,"-",(G146-C146)/C146)</f>
        <v>-0.19006479481641469</v>
      </c>
      <c r="L146" s="6">
        <f t="shared" ref="L146" si="18">IF(D146=0,"-",(H146-D146)/D146)</f>
        <v>-1</v>
      </c>
      <c r="M146" s="6">
        <f t="shared" ref="M146" si="19">IF(E146=0,"-",(I146-E146)/E146)</f>
        <v>-0.2</v>
      </c>
      <c r="N146" s="6">
        <f t="shared" ref="N146" si="20">IF(F146=0,"-",(J146-F146)/F146)</f>
        <v>-0.19260700389105059</v>
      </c>
    </row>
    <row r="147" spans="2:14" ht="29.25" thickBot="1" x14ac:dyDescent="0.25">
      <c r="B147" s="7" t="s">
        <v>76</v>
      </c>
      <c r="C147" s="6">
        <f t="shared" ref="C147:J148" si="21">IF(C141=0,"-",(C141/(C141+C143)))</f>
        <v>0.14814814814814814</v>
      </c>
      <c r="D147" s="6" t="str">
        <f t="shared" si="21"/>
        <v>-</v>
      </c>
      <c r="E147" s="6">
        <f t="shared" si="21"/>
        <v>0.13333333333333333</v>
      </c>
      <c r="F147" s="6">
        <f t="shared" si="21"/>
        <v>0.14647887323943662</v>
      </c>
      <c r="G147" s="6">
        <f t="shared" si="21"/>
        <v>0.22957198443579765</v>
      </c>
      <c r="H147" s="6" t="str">
        <f t="shared" si="21"/>
        <v>-</v>
      </c>
      <c r="I147" s="6">
        <f t="shared" si="21"/>
        <v>0.18181818181818182</v>
      </c>
      <c r="J147" s="6">
        <f t="shared" si="21"/>
        <v>0.22580645161290322</v>
      </c>
      <c r="K147" s="6">
        <f>IF(OR(C147="-",G147="-"),"-",(G147-C147)/C147)</f>
        <v>0.54961089494163429</v>
      </c>
      <c r="L147" s="6" t="str">
        <f t="shared" ref="L147:N148" si="22">IF(OR(D147="-",H147="-"),"-",(H147-D147)/D147)</f>
        <v>-</v>
      </c>
      <c r="M147" s="6">
        <f t="shared" si="22"/>
        <v>0.3636363636363637</v>
      </c>
      <c r="N147" s="6">
        <f t="shared" si="22"/>
        <v>0.5415632754342431</v>
      </c>
    </row>
    <row r="148" spans="2:14" ht="29.25" thickBot="1" x14ac:dyDescent="0.25">
      <c r="B148" s="7" t="s">
        <v>77</v>
      </c>
      <c r="C148" s="6">
        <f t="shared" si="21"/>
        <v>0.2878787878787879</v>
      </c>
      <c r="D148" s="6" t="str">
        <f t="shared" si="21"/>
        <v>-</v>
      </c>
      <c r="E148" s="6">
        <f t="shared" si="21"/>
        <v>0.1</v>
      </c>
      <c r="F148" s="6">
        <f t="shared" si="21"/>
        <v>0.26315789473684209</v>
      </c>
      <c r="G148" s="6">
        <f t="shared" si="21"/>
        <v>0.18103448275862069</v>
      </c>
      <c r="H148" s="6" t="str">
        <f t="shared" si="21"/>
        <v>-</v>
      </c>
      <c r="I148" s="6">
        <f t="shared" si="21"/>
        <v>0.125</v>
      </c>
      <c r="J148" s="6">
        <f t="shared" si="21"/>
        <v>0.17424242424242425</v>
      </c>
      <c r="K148" s="6">
        <f>IF(OR(C148="-",G148="-"),"-",(G148-C148)/C148)</f>
        <v>-0.37114337568058081</v>
      </c>
      <c r="L148" s="6" t="str">
        <f t="shared" si="22"/>
        <v>-</v>
      </c>
      <c r="M148" s="6">
        <f t="shared" si="22"/>
        <v>0.24999999999999994</v>
      </c>
      <c r="N148" s="6">
        <f t="shared" si="22"/>
        <v>-0.33787878787878778</v>
      </c>
    </row>
    <row r="149" spans="2:14" ht="14.25" x14ac:dyDescent="0.2">
      <c r="B149" s="7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</row>
    <row r="152" spans="2:14" ht="14.25" x14ac:dyDescent="0.2">
      <c r="B152" s="7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</row>
    <row r="153" spans="2:14" ht="14.25" x14ac:dyDescent="0.2">
      <c r="B153" s="7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</row>
    <row r="154" spans="2:14" ht="29.25" customHeight="1" thickBot="1" x14ac:dyDescent="0.25">
      <c r="B154" s="7"/>
      <c r="C154" s="8" t="s">
        <v>101</v>
      </c>
      <c r="D154" s="8" t="s">
        <v>102</v>
      </c>
      <c r="E154" s="8" t="s">
        <v>99</v>
      </c>
    </row>
    <row r="155" spans="2:14" ht="15" thickBot="1" x14ac:dyDescent="0.25">
      <c r="B155" s="4" t="s">
        <v>94</v>
      </c>
      <c r="C155" s="19">
        <v>370</v>
      </c>
      <c r="D155" s="19">
        <v>293</v>
      </c>
      <c r="E155" s="18">
        <f>IF(C155=0,"-",(D155-C155)/C155)</f>
        <v>-0.20810810810810812</v>
      </c>
      <c r="F155" s="18"/>
      <c r="G155" s="18"/>
      <c r="H155" s="18"/>
      <c r="I155" s="18"/>
      <c r="J155" s="18"/>
      <c r="K155" s="18"/>
      <c r="L155" s="18"/>
      <c r="M155" s="18"/>
      <c r="N155" s="18"/>
    </row>
    <row r="156" spans="2:14" ht="15" thickBot="1" x14ac:dyDescent="0.25">
      <c r="B156" s="4" t="s">
        <v>95</v>
      </c>
      <c r="C156" s="19">
        <v>86</v>
      </c>
      <c r="D156" s="19">
        <v>65</v>
      </c>
      <c r="E156" s="18">
        <f t="shared" ref="E156:E157" si="23">IF(C156=0,"-",(D156-C156)/C156)</f>
        <v>-0.2441860465116279</v>
      </c>
      <c r="F156" s="18"/>
      <c r="G156" s="18"/>
      <c r="H156" s="18"/>
      <c r="I156" s="18"/>
      <c r="J156" s="18"/>
      <c r="K156" s="18"/>
      <c r="L156" s="18"/>
      <c r="M156" s="18"/>
      <c r="N156" s="18"/>
    </row>
    <row r="157" spans="2:14" ht="15" thickBot="1" x14ac:dyDescent="0.25">
      <c r="B157" s="4" t="s">
        <v>96</v>
      </c>
      <c r="C157" s="19">
        <v>2</v>
      </c>
      <c r="D157" s="19">
        <v>15</v>
      </c>
      <c r="E157" s="18">
        <f t="shared" si="23"/>
        <v>6.5</v>
      </c>
      <c r="F157" s="18"/>
      <c r="G157" s="18"/>
      <c r="H157" s="18"/>
      <c r="I157" s="18"/>
      <c r="J157" s="18"/>
      <c r="K157" s="18"/>
      <c r="L157" s="18"/>
      <c r="M157" s="18"/>
      <c r="N157" s="18"/>
    </row>
    <row r="158" spans="2:14" ht="15" thickBot="1" x14ac:dyDescent="0.25">
      <c r="B158" s="4" t="s">
        <v>97</v>
      </c>
      <c r="C158" s="18">
        <f>IF(C155=0,"-",C155/(C155+C156+C157))</f>
        <v>0.80786026200873362</v>
      </c>
      <c r="D158" s="18">
        <f>IF(D155=0,"-",D155/(D155+D156+D157))</f>
        <v>0.78552278820375332</v>
      </c>
      <c r="E158" s="18">
        <f>IF(OR(C158="-",D158="-"),"-",(D158-C158)/C158)</f>
        <v>-2.7650170277516158E-2</v>
      </c>
      <c r="F158" s="18"/>
      <c r="G158" s="18"/>
      <c r="H158" s="18"/>
      <c r="I158" s="18"/>
      <c r="J158" s="18"/>
      <c r="K158" s="18"/>
      <c r="L158" s="18"/>
      <c r="M158" s="18"/>
      <c r="N158" s="18"/>
    </row>
    <row r="159" spans="2:14" ht="14.25" x14ac:dyDescent="0.2">
      <c r="B159" s="7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</row>
    <row r="160" spans="2:14" ht="14.25" x14ac:dyDescent="0.2">
      <c r="B160" s="7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</row>
    <row r="161" spans="2:14" ht="14.25" x14ac:dyDescent="0.2">
      <c r="B161" s="7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</row>
    <row r="163" spans="2:14" ht="42.75" customHeight="1" thickBot="1" x14ac:dyDescent="0.25">
      <c r="C163" s="8" t="s">
        <v>101</v>
      </c>
      <c r="D163" s="8" t="s">
        <v>102</v>
      </c>
      <c r="E163" s="8" t="s">
        <v>99</v>
      </c>
    </row>
    <row r="164" spans="2:14" ht="20.100000000000001" customHeight="1" thickBot="1" x14ac:dyDescent="0.25">
      <c r="B164" s="4" t="s">
        <v>38</v>
      </c>
      <c r="C164" s="5">
        <v>16</v>
      </c>
      <c r="D164" s="5">
        <v>16</v>
      </c>
      <c r="E164" s="6">
        <f>IF(C164=0,"-",(D164-C164)/C164)</f>
        <v>0</v>
      </c>
    </row>
    <row r="165" spans="2:14" ht="20.100000000000001" customHeight="1" thickBot="1" x14ac:dyDescent="0.25">
      <c r="B165" s="4" t="s">
        <v>41</v>
      </c>
      <c r="C165" s="5">
        <v>4</v>
      </c>
      <c r="D165" s="5">
        <v>4</v>
      </c>
      <c r="E165" s="6">
        <f t="shared" ref="E165:E166" si="24">IF(C165=0,"-",(D165-C165)/C165)</f>
        <v>0</v>
      </c>
    </row>
    <row r="166" spans="2:14" ht="20.100000000000001" customHeight="1" thickBot="1" x14ac:dyDescent="0.25">
      <c r="B166" s="4" t="s">
        <v>42</v>
      </c>
      <c r="C166" s="5">
        <v>5</v>
      </c>
      <c r="D166" s="5">
        <v>7</v>
      </c>
      <c r="E166" s="6">
        <f t="shared" si="24"/>
        <v>0.4</v>
      </c>
    </row>
    <row r="167" spans="2:14" ht="20.100000000000001" customHeight="1" thickBot="1" x14ac:dyDescent="0.25">
      <c r="B167" s="4" t="s">
        <v>98</v>
      </c>
      <c r="C167" s="6">
        <f>IF(C164=0,"-",(C165+C166)/C164)</f>
        <v>0.5625</v>
      </c>
      <c r="D167" s="6">
        <f>IF(D164=0,"-",(D165+D166)/D164)</f>
        <v>0.6875</v>
      </c>
      <c r="E167" s="6">
        <f t="shared" ref="E167:E169" si="25">IF(OR(C167="-",D167="-"),"-",(D167-C167)/C167)</f>
        <v>0.22222222222222221</v>
      </c>
    </row>
    <row r="168" spans="2:14" ht="20.100000000000001" customHeight="1" thickBot="1" x14ac:dyDescent="0.25">
      <c r="B168" s="4" t="s">
        <v>39</v>
      </c>
      <c r="C168" s="6">
        <v>0.4</v>
      </c>
      <c r="D168" s="6">
        <v>0.5714285714285714</v>
      </c>
      <c r="E168" s="6">
        <f t="shared" si="25"/>
        <v>0.42857142857142844</v>
      </c>
    </row>
    <row r="169" spans="2:14" ht="20.100000000000001" customHeight="1" thickBot="1" x14ac:dyDescent="0.25">
      <c r="B169" s="4" t="s">
        <v>40</v>
      </c>
      <c r="C169" s="6">
        <v>0.83333333333333337</v>
      </c>
      <c r="D169" s="6">
        <v>0.77777777777777779</v>
      </c>
      <c r="E169" s="6">
        <f t="shared" si="25"/>
        <v>-6.6666666666666693E-2</v>
      </c>
    </row>
    <row r="170" spans="2:14" ht="20.100000000000001" customHeight="1" x14ac:dyDescent="0.2">
      <c r="B170" s="7"/>
      <c r="C170" s="18"/>
      <c r="D170" s="18"/>
      <c r="E170" s="18"/>
    </row>
    <row r="175" spans="2:14" ht="42.75" customHeight="1" thickBot="1" x14ac:dyDescent="0.25">
      <c r="C175" s="8" t="s">
        <v>101</v>
      </c>
      <c r="D175" s="8" t="s">
        <v>102</v>
      </c>
      <c r="E175" s="8" t="s">
        <v>99</v>
      </c>
    </row>
    <row r="176" spans="2:14" ht="15" thickBot="1" x14ac:dyDescent="0.25">
      <c r="B176" s="15" t="s">
        <v>81</v>
      </c>
      <c r="C176" s="5">
        <v>14</v>
      </c>
      <c r="D176" s="5">
        <v>12</v>
      </c>
      <c r="E176" s="6">
        <f>IF(C176=0,"-",(D176-C176)/C176)</f>
        <v>-0.14285714285714285</v>
      </c>
      <c r="H176" s="13"/>
    </row>
    <row r="177" spans="2:10" ht="15" thickBot="1" x14ac:dyDescent="0.25">
      <c r="B177" s="4" t="s">
        <v>43</v>
      </c>
      <c r="C177" s="5">
        <v>11</v>
      </c>
      <c r="D177" s="5">
        <v>7</v>
      </c>
      <c r="E177" s="6">
        <f t="shared" ref="E177:E183" si="26">IF(C177=0,"-",(D177-C177)/C177)</f>
        <v>-0.36363636363636365</v>
      </c>
      <c r="H177" s="13"/>
    </row>
    <row r="178" spans="2:10" ht="15" thickBot="1" x14ac:dyDescent="0.25">
      <c r="B178" s="4" t="s">
        <v>47</v>
      </c>
      <c r="C178" s="5">
        <v>1</v>
      </c>
      <c r="D178" s="5">
        <v>2</v>
      </c>
      <c r="E178" s="6">
        <f t="shared" si="26"/>
        <v>1</v>
      </c>
      <c r="H178" s="13"/>
    </row>
    <row r="179" spans="2:10" ht="15" thickBot="1" x14ac:dyDescent="0.25">
      <c r="B179" s="4" t="s">
        <v>78</v>
      </c>
      <c r="C179" s="5">
        <v>2</v>
      </c>
      <c r="D179" s="5">
        <v>3</v>
      </c>
      <c r="E179" s="6">
        <f t="shared" si="26"/>
        <v>0.5</v>
      </c>
      <c r="H179" s="13"/>
    </row>
    <row r="180" spans="2:10" ht="15" thickBot="1" x14ac:dyDescent="0.25">
      <c r="B180" s="15" t="s">
        <v>79</v>
      </c>
      <c r="C180" s="5">
        <v>389</v>
      </c>
      <c r="D180" s="5">
        <v>384</v>
      </c>
      <c r="E180" s="6">
        <f t="shared" si="26"/>
        <v>-1.2853470437017995E-2</v>
      </c>
      <c r="H180" s="13"/>
    </row>
    <row r="181" spans="2:10" ht="15" thickBot="1" x14ac:dyDescent="0.25">
      <c r="B181" s="4" t="s">
        <v>47</v>
      </c>
      <c r="C181" s="5">
        <v>338</v>
      </c>
      <c r="D181" s="5">
        <v>348</v>
      </c>
      <c r="E181" s="6">
        <f t="shared" si="26"/>
        <v>2.9585798816568046E-2</v>
      </c>
      <c r="H181" s="13"/>
    </row>
    <row r="182" spans="2:10" ht="15" thickBot="1" x14ac:dyDescent="0.25">
      <c r="B182" s="4" t="s">
        <v>70</v>
      </c>
      <c r="C182" s="5">
        <v>1</v>
      </c>
      <c r="D182" s="5">
        <v>0</v>
      </c>
      <c r="E182" s="6">
        <f t="shared" si="26"/>
        <v>-1</v>
      </c>
      <c r="H182" s="13"/>
    </row>
    <row r="183" spans="2:10" ht="15" thickBot="1" x14ac:dyDescent="0.25">
      <c r="B183" s="4" t="s">
        <v>80</v>
      </c>
      <c r="C183" s="5">
        <v>50</v>
      </c>
      <c r="D183" s="5">
        <v>36</v>
      </c>
      <c r="E183" s="6">
        <f t="shared" si="26"/>
        <v>-0.28000000000000003</v>
      </c>
      <c r="H183" s="13"/>
    </row>
    <row r="184" spans="2:10" x14ac:dyDescent="0.2">
      <c r="B184" s="9"/>
      <c r="C184" s="9"/>
      <c r="D184" s="9"/>
      <c r="E184" s="9"/>
      <c r="F184" s="9"/>
      <c r="G184" s="9"/>
      <c r="H184" s="9"/>
      <c r="I184" s="9"/>
      <c r="J184" s="9"/>
    </row>
    <row r="185" spans="2:10" x14ac:dyDescent="0.2">
      <c r="B185" s="9"/>
      <c r="C185" s="9"/>
      <c r="D185" s="9"/>
      <c r="E185" s="9"/>
      <c r="F185" s="9"/>
      <c r="G185" s="9"/>
      <c r="H185" s="9"/>
      <c r="I185" s="9"/>
      <c r="J185" s="9"/>
    </row>
    <row r="194" spans="2:5" ht="42.75" customHeight="1" thickBot="1" x14ac:dyDescent="0.25">
      <c r="C194" s="8" t="s">
        <v>101</v>
      </c>
      <c r="D194" s="8" t="s">
        <v>102</v>
      </c>
      <c r="E194" s="8" t="s">
        <v>99</v>
      </c>
    </row>
    <row r="195" spans="2:5" ht="15" thickBot="1" x14ac:dyDescent="0.25">
      <c r="B195" s="4" t="s">
        <v>82</v>
      </c>
      <c r="C195" s="5">
        <v>6</v>
      </c>
      <c r="D195" s="5">
        <v>4</v>
      </c>
      <c r="E195" s="6">
        <f t="shared" ref="E195:E198" si="27">IF(C195=0,"-",(D195-C195)/C195)</f>
        <v>-0.33333333333333331</v>
      </c>
    </row>
    <row r="196" spans="2:5" ht="15" thickBot="1" x14ac:dyDescent="0.25">
      <c r="B196" s="4" t="s">
        <v>83</v>
      </c>
      <c r="C196" s="5">
        <v>0</v>
      </c>
      <c r="D196" s="5">
        <v>0</v>
      </c>
      <c r="E196" s="6" t="str">
        <f t="shared" si="27"/>
        <v>-</v>
      </c>
    </row>
    <row r="197" spans="2:5" ht="15" thickBot="1" x14ac:dyDescent="0.25">
      <c r="B197" s="4" t="s">
        <v>84</v>
      </c>
      <c r="C197" s="5">
        <v>6</v>
      </c>
      <c r="D197" s="5">
        <v>4</v>
      </c>
      <c r="E197" s="6">
        <f t="shared" si="27"/>
        <v>-0.33333333333333331</v>
      </c>
    </row>
    <row r="198" spans="2:5" ht="15" thickBot="1" x14ac:dyDescent="0.25">
      <c r="B198" s="4" t="s">
        <v>85</v>
      </c>
      <c r="C198" s="5">
        <v>5</v>
      </c>
      <c r="D198" s="5">
        <v>3</v>
      </c>
      <c r="E198" s="6">
        <f t="shared" si="27"/>
        <v>-0.4</v>
      </c>
    </row>
    <row r="199" spans="2:5" ht="14.25" x14ac:dyDescent="0.2">
      <c r="B199" s="7"/>
      <c r="C199" s="19"/>
      <c r="D199" s="19"/>
      <c r="E199" s="18"/>
    </row>
    <row r="204" spans="2:5" ht="42.75" customHeight="1" thickBot="1" x14ac:dyDescent="0.25">
      <c r="C204" s="8" t="s">
        <v>101</v>
      </c>
      <c r="D204" s="8" t="s">
        <v>102</v>
      </c>
      <c r="E204" s="8" t="s">
        <v>99</v>
      </c>
    </row>
    <row r="205" spans="2:5" ht="20.100000000000001" customHeight="1" thickBot="1" x14ac:dyDescent="0.25">
      <c r="B205" s="16" t="s">
        <v>88</v>
      </c>
      <c r="C205" s="5"/>
      <c r="D205" s="5"/>
      <c r="E205" s="6" t="str">
        <f t="shared" ref="E205:E208" si="28">IF(C205=0,"-",(D205-C205)/C205)</f>
        <v>-</v>
      </c>
    </row>
    <row r="206" spans="2:5" ht="20.100000000000001" customHeight="1" thickBot="1" x14ac:dyDescent="0.25">
      <c r="B206" s="17" t="s">
        <v>89</v>
      </c>
      <c r="C206" s="5">
        <v>6</v>
      </c>
      <c r="D206" s="5">
        <v>4</v>
      </c>
      <c r="E206" s="6">
        <f t="shared" si="28"/>
        <v>-0.33333333333333331</v>
      </c>
    </row>
    <row r="207" spans="2:5" ht="20.100000000000001" customHeight="1" thickBot="1" x14ac:dyDescent="0.25">
      <c r="B207" s="17" t="s">
        <v>86</v>
      </c>
      <c r="C207" s="5">
        <v>5</v>
      </c>
      <c r="D207" s="5">
        <v>4</v>
      </c>
      <c r="E207" s="6">
        <f t="shared" si="28"/>
        <v>-0.2</v>
      </c>
    </row>
    <row r="208" spans="2:5" ht="20.100000000000001" customHeight="1" thickBot="1" x14ac:dyDescent="0.25">
      <c r="B208" s="17" t="s">
        <v>87</v>
      </c>
      <c r="C208" s="5">
        <v>1</v>
      </c>
      <c r="D208" s="5">
        <v>0</v>
      </c>
      <c r="E208" s="6">
        <f t="shared" si="28"/>
        <v>-1</v>
      </c>
    </row>
    <row r="209" spans="2:5" ht="20.100000000000001" customHeight="1" thickBot="1" x14ac:dyDescent="0.25">
      <c r="B209" s="17" t="s">
        <v>90</v>
      </c>
      <c r="C209" s="5"/>
      <c r="D209" s="5"/>
      <c r="E209" s="6"/>
    </row>
    <row r="210" spans="2:5" ht="20.100000000000001" customHeight="1" thickBot="1" x14ac:dyDescent="0.25">
      <c r="B210" s="17" t="s">
        <v>89</v>
      </c>
      <c r="C210" s="5">
        <v>0</v>
      </c>
      <c r="D210" s="5">
        <v>0</v>
      </c>
      <c r="E210" s="6" t="str">
        <f>IF(C210=0,"-",(D210-C210)/C210)</f>
        <v>-</v>
      </c>
    </row>
    <row r="211" spans="2:5" ht="15" thickBot="1" x14ac:dyDescent="0.25">
      <c r="B211" s="17" t="s">
        <v>86</v>
      </c>
      <c r="C211" s="5">
        <v>0</v>
      </c>
      <c r="D211" s="5">
        <v>0</v>
      </c>
      <c r="E211" s="6" t="str">
        <f t="shared" ref="E211:E212" si="29">IF(C211=0,"-",(D211-C211)/C211)</f>
        <v>-</v>
      </c>
    </row>
    <row r="212" spans="2:5" ht="15" thickBot="1" x14ac:dyDescent="0.25">
      <c r="B212" s="17" t="s">
        <v>87</v>
      </c>
      <c r="C212" s="5">
        <v>0</v>
      </c>
      <c r="D212" s="5">
        <v>0</v>
      </c>
      <c r="E212" s="6" t="str">
        <f t="shared" si="29"/>
        <v>-</v>
      </c>
    </row>
    <row r="213" spans="2:5" ht="14.25" x14ac:dyDescent="0.2">
      <c r="B213" s="21"/>
      <c r="C213" s="19"/>
      <c r="D213" s="19"/>
      <c r="E213" s="18"/>
    </row>
    <row r="218" spans="2:5" ht="42.75" customHeight="1" thickBot="1" x14ac:dyDescent="0.25">
      <c r="C218" s="8" t="s">
        <v>101</v>
      </c>
      <c r="D218" s="8" t="s">
        <v>102</v>
      </c>
      <c r="E218" s="8" t="s">
        <v>99</v>
      </c>
    </row>
    <row r="219" spans="2:5" ht="15" thickBot="1" x14ac:dyDescent="0.25">
      <c r="B219" s="16" t="s">
        <v>91</v>
      </c>
      <c r="C219" s="5">
        <v>8</v>
      </c>
      <c r="D219" s="5">
        <v>5</v>
      </c>
      <c r="E219" s="6">
        <f t="shared" ref="E219:E221" si="30">IF(C219=0,"-",(D219-C219)/C219)</f>
        <v>-0.375</v>
      </c>
    </row>
    <row r="220" spans="2:5" ht="15" thickBot="1" x14ac:dyDescent="0.25">
      <c r="B220" s="16" t="s">
        <v>92</v>
      </c>
      <c r="C220" s="5">
        <v>8</v>
      </c>
      <c r="D220" s="5">
        <v>6</v>
      </c>
      <c r="E220" s="6">
        <f t="shared" si="30"/>
        <v>-0.25</v>
      </c>
    </row>
    <row r="221" spans="2:5" ht="15" thickBot="1" x14ac:dyDescent="0.25">
      <c r="B221" s="16" t="s">
        <v>93</v>
      </c>
      <c r="C221" s="5">
        <v>18</v>
      </c>
      <c r="D221" s="5">
        <v>14</v>
      </c>
      <c r="E221" s="6">
        <f t="shared" si="30"/>
        <v>-0.22222222222222221</v>
      </c>
    </row>
    <row r="222" spans="2:5" ht="15" thickBot="1" x14ac:dyDescent="0.25">
      <c r="C222" s="5"/>
      <c r="D222" s="5"/>
      <c r="E222" s="6"/>
    </row>
    <row r="223" spans="2:5" ht="15" thickBot="1" x14ac:dyDescent="0.25">
      <c r="C223" s="5"/>
      <c r="D223" s="5"/>
      <c r="E223" s="6"/>
    </row>
    <row r="224" spans="2:5" ht="15" thickBot="1" x14ac:dyDescent="0.25">
      <c r="C224" s="5"/>
      <c r="D224" s="5"/>
      <c r="E224" s="6"/>
    </row>
    <row r="225" spans="3:5" ht="15" thickBot="1" x14ac:dyDescent="0.25">
      <c r="C225" s="5"/>
      <c r="D225" s="5"/>
      <c r="E225" s="6"/>
    </row>
    <row r="226" spans="3:5" ht="15" thickBot="1" x14ac:dyDescent="0.25">
      <c r="C226" s="5"/>
      <c r="D226" s="5"/>
      <c r="E226" s="6"/>
    </row>
  </sheetData>
  <mergeCells count="6">
    <mergeCell ref="C124:F124"/>
    <mergeCell ref="G124:J124"/>
    <mergeCell ref="K124:N124"/>
    <mergeCell ref="C139:F139"/>
    <mergeCell ref="G139:J139"/>
    <mergeCell ref="K139:N139"/>
  </mergeCells>
  <pageMargins left="0.70866141732283472" right="0.70866141732283472" top="0.74803149606299213" bottom="0.74803149606299213" header="0.31496062992125984" footer="0.31496062992125984"/>
  <pageSetup paperSize="9" scale="35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26"/>
  <sheetViews>
    <sheetView workbookViewId="0"/>
  </sheetViews>
  <sheetFormatPr baseColWidth="10" defaultRowHeight="12.75" x14ac:dyDescent="0.2"/>
  <cols>
    <col min="2" max="2" width="56.875" bestFit="1" customWidth="1"/>
    <col min="3" max="4" width="12.5" customWidth="1"/>
    <col min="5" max="5" width="12.75" customWidth="1"/>
    <col min="6" max="6" width="8.75" bestFit="1" customWidth="1"/>
    <col min="7" max="7" width="11.625" customWidth="1"/>
    <col min="8" max="8" width="12.125" customWidth="1"/>
    <col min="9" max="9" width="12.75" customWidth="1"/>
    <col min="10" max="10" width="8.75" bestFit="1" customWidth="1"/>
    <col min="11" max="11" width="11.625" bestFit="1" customWidth="1"/>
    <col min="12" max="12" width="12" bestFit="1" customWidth="1"/>
    <col min="13" max="13" width="12.75" customWidth="1"/>
    <col min="14" max="14" width="9.625" bestFit="1" customWidth="1"/>
  </cols>
  <sheetData>
    <row r="1" spans="1:5" ht="15" thickBot="1" x14ac:dyDescent="0.25">
      <c r="A1" s="5"/>
      <c r="B1" s="5"/>
    </row>
    <row r="2" spans="1:5" ht="15" thickBot="1" x14ac:dyDescent="0.25">
      <c r="A2" s="5"/>
      <c r="B2" s="5"/>
    </row>
    <row r="3" spans="1:5" ht="15" thickBot="1" x14ac:dyDescent="0.25">
      <c r="A3" s="5"/>
      <c r="B3" s="5"/>
    </row>
    <row r="11" spans="1:5" ht="27" customHeight="1" x14ac:dyDescent="0.2">
      <c r="B11" s="20" t="str">
        <f>Portada!B9</f>
        <v>2º Trimestre 2019</v>
      </c>
    </row>
    <row r="13" spans="1:5" ht="42.75" customHeight="1" thickBot="1" x14ac:dyDescent="0.25">
      <c r="C13" s="8" t="s">
        <v>101</v>
      </c>
      <c r="D13" s="8" t="s">
        <v>102</v>
      </c>
      <c r="E13" s="8" t="s">
        <v>99</v>
      </c>
    </row>
    <row r="14" spans="1:5" ht="20.100000000000001" customHeight="1" thickBot="1" x14ac:dyDescent="0.25">
      <c r="B14" s="4" t="s">
        <v>22</v>
      </c>
      <c r="C14" s="5">
        <v>2117</v>
      </c>
      <c r="D14" s="5">
        <v>1478</v>
      </c>
      <c r="E14" s="6">
        <f>IF(C14&gt;0,(D14-C14)/C14,"-")</f>
        <v>-0.30184222957014645</v>
      </c>
    </row>
    <row r="15" spans="1:5" ht="20.100000000000001" customHeight="1" thickBot="1" x14ac:dyDescent="0.25">
      <c r="B15" s="4" t="s">
        <v>17</v>
      </c>
      <c r="C15" s="5">
        <v>1574</v>
      </c>
      <c r="D15" s="5">
        <v>1478</v>
      </c>
      <c r="E15" s="6">
        <f t="shared" ref="E15:E23" si="0">IF(C15&gt;0,(D15-C15)/C15,"-")</f>
        <v>-6.0991105463786534E-2</v>
      </c>
    </row>
    <row r="16" spans="1:5" ht="20.100000000000001" customHeight="1" thickBot="1" x14ac:dyDescent="0.25">
      <c r="B16" s="4" t="s">
        <v>18</v>
      </c>
      <c r="C16" s="5">
        <v>940</v>
      </c>
      <c r="D16" s="5">
        <v>908</v>
      </c>
      <c r="E16" s="6">
        <f t="shared" si="0"/>
        <v>-3.4042553191489362E-2</v>
      </c>
    </row>
    <row r="17" spans="2:5" ht="20.100000000000001" customHeight="1" thickBot="1" x14ac:dyDescent="0.25">
      <c r="B17" s="4" t="s">
        <v>19</v>
      </c>
      <c r="C17" s="5">
        <v>634</v>
      </c>
      <c r="D17" s="5">
        <v>570</v>
      </c>
      <c r="E17" s="6">
        <f t="shared" si="0"/>
        <v>-0.10094637223974763</v>
      </c>
    </row>
    <row r="18" spans="2:5" ht="20.100000000000001" customHeight="1" thickBot="1" x14ac:dyDescent="0.25">
      <c r="B18" s="4" t="s">
        <v>20</v>
      </c>
      <c r="C18" s="6">
        <f>C17/C15</f>
        <v>0.4027954256670902</v>
      </c>
      <c r="D18" s="6">
        <f>D17/D15</f>
        <v>0.38565629228687415</v>
      </c>
      <c r="E18" s="6">
        <f t="shared" si="0"/>
        <v>-4.2550466783060049E-2</v>
      </c>
    </row>
    <row r="19" spans="2:5" ht="30" customHeight="1" thickBot="1" x14ac:dyDescent="0.25">
      <c r="B19" s="4" t="s">
        <v>23</v>
      </c>
      <c r="C19" s="5">
        <v>105</v>
      </c>
      <c r="D19" s="5">
        <v>113</v>
      </c>
      <c r="E19" s="6">
        <f t="shared" si="0"/>
        <v>7.6190476190476197E-2</v>
      </c>
    </row>
    <row r="20" spans="2:5" ht="20.100000000000001" customHeight="1" thickBot="1" x14ac:dyDescent="0.25">
      <c r="B20" s="4" t="s">
        <v>24</v>
      </c>
      <c r="C20" s="5">
        <v>69</v>
      </c>
      <c r="D20" s="5">
        <v>70</v>
      </c>
      <c r="E20" s="6">
        <f t="shared" si="0"/>
        <v>1.4492753623188406E-2</v>
      </c>
    </row>
    <row r="21" spans="2:5" ht="20.100000000000001" customHeight="1" thickBot="1" x14ac:dyDescent="0.25">
      <c r="B21" s="4" t="s">
        <v>25</v>
      </c>
      <c r="C21" s="5">
        <v>36</v>
      </c>
      <c r="D21" s="5">
        <v>43</v>
      </c>
      <c r="E21" s="6">
        <f t="shared" si="0"/>
        <v>0.19444444444444445</v>
      </c>
    </row>
    <row r="22" spans="2:5" ht="20.100000000000001" customHeight="1" thickBot="1" x14ac:dyDescent="0.25">
      <c r="B22" s="4" t="s">
        <v>21</v>
      </c>
      <c r="C22" s="6">
        <f>C21/C19</f>
        <v>0.34285714285714286</v>
      </c>
      <c r="D22" s="6">
        <f t="shared" ref="D22" si="1">D21/D19</f>
        <v>0.38053097345132741</v>
      </c>
      <c r="E22" s="6">
        <f t="shared" si="0"/>
        <v>0.10988200589970495</v>
      </c>
    </row>
    <row r="23" spans="2:5" ht="20.100000000000001" customHeight="1" thickBot="1" x14ac:dyDescent="0.25">
      <c r="B23" s="7" t="s">
        <v>26</v>
      </c>
      <c r="C23" s="6">
        <v>0.21317341264359407</v>
      </c>
      <c r="D23" s="6">
        <v>0.19811960633446557</v>
      </c>
      <c r="E23" s="6">
        <f t="shared" si="0"/>
        <v>-7.0617654061283217E-2</v>
      </c>
    </row>
    <row r="31" spans="2:5" ht="42.75" customHeight="1" thickBot="1" x14ac:dyDescent="0.25">
      <c r="C31" s="8" t="s">
        <v>101</v>
      </c>
      <c r="D31" s="8" t="s">
        <v>102</v>
      </c>
      <c r="E31" s="8" t="s">
        <v>99</v>
      </c>
    </row>
    <row r="32" spans="2:5" ht="20.100000000000001" customHeight="1" thickBot="1" x14ac:dyDescent="0.25">
      <c r="B32" s="4" t="s">
        <v>27</v>
      </c>
      <c r="C32" s="5">
        <v>422</v>
      </c>
      <c r="D32" s="5">
        <v>417</v>
      </c>
      <c r="E32" s="6">
        <f>IF(C32&gt;0,(D32-C32)/C32,"-")</f>
        <v>-1.1848341232227487E-2</v>
      </c>
    </row>
    <row r="33" spans="2:5" ht="20.100000000000001" customHeight="1" thickBot="1" x14ac:dyDescent="0.25">
      <c r="B33" s="4" t="s">
        <v>29</v>
      </c>
      <c r="C33" s="5">
        <v>0</v>
      </c>
      <c r="D33" s="5">
        <v>0</v>
      </c>
      <c r="E33" s="6" t="str">
        <f t="shared" ref="E33:E35" si="2">IF(C33&gt;0,(D33-C33)/C33,"-")</f>
        <v>-</v>
      </c>
    </row>
    <row r="34" spans="2:5" ht="20.100000000000001" customHeight="1" thickBot="1" x14ac:dyDescent="0.25">
      <c r="B34" s="4" t="s">
        <v>28</v>
      </c>
      <c r="C34" s="5">
        <v>305</v>
      </c>
      <c r="D34" s="5">
        <v>339</v>
      </c>
      <c r="E34" s="6">
        <f t="shared" si="2"/>
        <v>0.11147540983606558</v>
      </c>
    </row>
    <row r="35" spans="2:5" ht="20.100000000000001" customHeight="1" thickBot="1" x14ac:dyDescent="0.25">
      <c r="B35" s="4" t="s">
        <v>30</v>
      </c>
      <c r="C35" s="5">
        <v>117</v>
      </c>
      <c r="D35" s="5">
        <v>78</v>
      </c>
      <c r="E35" s="6">
        <f t="shared" si="2"/>
        <v>-0.33333333333333331</v>
      </c>
    </row>
    <row r="41" spans="2:5" ht="42.75" customHeight="1" thickBot="1" x14ac:dyDescent="0.25">
      <c r="C41" s="8" t="s">
        <v>101</v>
      </c>
      <c r="D41" s="8" t="s">
        <v>102</v>
      </c>
      <c r="E41" s="8" t="s">
        <v>99</v>
      </c>
    </row>
    <row r="42" spans="2:5" ht="20.100000000000001" customHeight="1" thickBot="1" x14ac:dyDescent="0.25">
      <c r="B42" s="4" t="s">
        <v>33</v>
      </c>
      <c r="C42" s="5">
        <v>290</v>
      </c>
      <c r="D42" s="5">
        <v>278</v>
      </c>
      <c r="E42" s="6">
        <f>IF(C42&gt;0,(D42-C42)/C42,"-")</f>
        <v>-4.1379310344827586E-2</v>
      </c>
    </row>
    <row r="43" spans="2:5" ht="20.100000000000001" customHeight="1" thickBot="1" x14ac:dyDescent="0.25">
      <c r="B43" s="4" t="s">
        <v>34</v>
      </c>
      <c r="C43" s="5">
        <v>16</v>
      </c>
      <c r="D43" s="5">
        <v>15</v>
      </c>
      <c r="E43" s="6">
        <f t="shared" ref="E43:E49" si="3">IF(C43&gt;0,(D43-C43)/C43,"-")</f>
        <v>-6.25E-2</v>
      </c>
    </row>
    <row r="44" spans="2:5" ht="20.100000000000001" customHeight="1" thickBot="1" x14ac:dyDescent="0.25">
      <c r="B44" s="4" t="s">
        <v>31</v>
      </c>
      <c r="C44" s="5">
        <v>10</v>
      </c>
      <c r="D44" s="5">
        <v>1</v>
      </c>
      <c r="E44" s="6">
        <f t="shared" si="3"/>
        <v>-0.9</v>
      </c>
    </row>
    <row r="45" spans="2:5" ht="20.100000000000001" customHeight="1" thickBot="1" x14ac:dyDescent="0.25">
      <c r="B45" s="4" t="s">
        <v>32</v>
      </c>
      <c r="C45" s="5">
        <v>1069</v>
      </c>
      <c r="D45" s="5">
        <v>553</v>
      </c>
      <c r="E45" s="6">
        <f t="shared" si="3"/>
        <v>-0.48269410664172124</v>
      </c>
    </row>
    <row r="46" spans="2:5" ht="20.100000000000001" customHeight="1" thickBot="1" x14ac:dyDescent="0.25">
      <c r="B46" s="4" t="s">
        <v>35</v>
      </c>
      <c r="C46" s="5">
        <v>200</v>
      </c>
      <c r="D46" s="5">
        <v>210</v>
      </c>
      <c r="E46" s="6">
        <f t="shared" si="3"/>
        <v>0.05</v>
      </c>
    </row>
    <row r="47" spans="2:5" ht="20.100000000000001" customHeight="1" thickBot="1" x14ac:dyDescent="0.25">
      <c r="B47" s="4" t="s">
        <v>67</v>
      </c>
      <c r="C47" s="5">
        <v>180</v>
      </c>
      <c r="D47" s="5">
        <v>305</v>
      </c>
      <c r="E47" s="6">
        <f t="shared" si="3"/>
        <v>0.69444444444444442</v>
      </c>
    </row>
    <row r="48" spans="2:5" ht="20.100000000000001" customHeight="1" collapsed="1" thickBot="1" x14ac:dyDescent="0.25">
      <c r="B48" s="4" t="s">
        <v>36</v>
      </c>
      <c r="C48" s="6">
        <f>C42/(C42+C43)</f>
        <v>0.94771241830065356</v>
      </c>
      <c r="D48" s="6">
        <f>D42/(D42+D43)</f>
        <v>0.94880546075085326</v>
      </c>
      <c r="E48" s="6">
        <f t="shared" si="3"/>
        <v>1.1533482405555449E-3</v>
      </c>
    </row>
    <row r="49" spans="2:5" ht="20.100000000000001" customHeight="1" thickBot="1" x14ac:dyDescent="0.25">
      <c r="B49" s="4" t="s">
        <v>37</v>
      </c>
      <c r="C49" s="6">
        <f>C45/(C44+C45)</f>
        <v>0.99073215940685821</v>
      </c>
      <c r="D49" s="6">
        <f t="shared" ref="D49" si="4">D45/(D44+D45)</f>
        <v>0.99819494584837543</v>
      </c>
      <c r="E49" s="6">
        <f t="shared" si="3"/>
        <v>7.532597353037484E-3</v>
      </c>
    </row>
    <row r="55" spans="2:5" ht="42.75" customHeight="1" thickBot="1" x14ac:dyDescent="0.25">
      <c r="C55" s="8" t="s">
        <v>101</v>
      </c>
      <c r="D55" s="8" t="s">
        <v>102</v>
      </c>
      <c r="E55" s="8" t="s">
        <v>99</v>
      </c>
    </row>
    <row r="56" spans="2:5" ht="20.100000000000001" customHeight="1" thickBot="1" x14ac:dyDescent="0.25">
      <c r="B56" s="4" t="s">
        <v>38</v>
      </c>
      <c r="C56" s="5">
        <v>306</v>
      </c>
      <c r="D56" s="5">
        <v>303</v>
      </c>
      <c r="E56" s="6">
        <f>IF(C56&gt;0,(D56-C56)/C56,"-")</f>
        <v>-9.8039215686274508E-3</v>
      </c>
    </row>
    <row r="57" spans="2:5" ht="20.100000000000001" customHeight="1" thickBot="1" x14ac:dyDescent="0.25">
      <c r="B57" s="4" t="s">
        <v>41</v>
      </c>
      <c r="C57" s="5">
        <v>183</v>
      </c>
      <c r="D57" s="5">
        <v>172</v>
      </c>
      <c r="E57" s="6">
        <f t="shared" ref="E57:E61" si="5">IF(C57&gt;0,(D57-C57)/C57,"-")</f>
        <v>-6.0109289617486336E-2</v>
      </c>
    </row>
    <row r="58" spans="2:5" ht="20.100000000000001" customHeight="1" thickBot="1" x14ac:dyDescent="0.25">
      <c r="B58" s="4" t="s">
        <v>42</v>
      </c>
      <c r="C58" s="5">
        <v>107</v>
      </c>
      <c r="D58" s="5">
        <v>111</v>
      </c>
      <c r="E58" s="6">
        <f t="shared" si="5"/>
        <v>3.7383177570093455E-2</v>
      </c>
    </row>
    <row r="59" spans="2:5" ht="20.100000000000001" customHeight="1" collapsed="1" thickBot="1" x14ac:dyDescent="0.25">
      <c r="B59" s="4" t="s">
        <v>98</v>
      </c>
      <c r="C59" s="6">
        <f>(C57+C58)/C56</f>
        <v>0.94771241830065356</v>
      </c>
      <c r="D59" s="6">
        <f>(D57+D58)/D56</f>
        <v>0.93399339933993397</v>
      </c>
      <c r="E59" s="6">
        <f t="shared" si="5"/>
        <v>-1.447593035165584E-2</v>
      </c>
    </row>
    <row r="60" spans="2:5" ht="20.100000000000001" customHeight="1" thickBot="1" x14ac:dyDescent="0.25">
      <c r="B60" s="4" t="s">
        <v>39</v>
      </c>
      <c r="C60" s="6">
        <v>0.93846153846153846</v>
      </c>
      <c r="D60" s="6">
        <v>0.92473118279569888</v>
      </c>
      <c r="E60" s="6">
        <f t="shared" si="5"/>
        <v>-1.4630706857042174E-2</v>
      </c>
    </row>
    <row r="61" spans="2:5" ht="20.100000000000001" customHeight="1" thickBot="1" x14ac:dyDescent="0.25">
      <c r="B61" s="4" t="s">
        <v>40</v>
      </c>
      <c r="C61" s="6">
        <v>0.963963963963964</v>
      </c>
      <c r="D61" s="6">
        <v>0.94871794871794868</v>
      </c>
      <c r="E61" s="6">
        <f t="shared" si="5"/>
        <v>-1.5815959741193462E-2</v>
      </c>
    </row>
    <row r="62" spans="2:5" ht="15" thickBot="1" x14ac:dyDescent="0.25">
      <c r="E62" s="6"/>
    </row>
    <row r="67" spans="2:10" ht="42.75" customHeight="1" thickBot="1" x14ac:dyDescent="0.25">
      <c r="C67" s="8" t="s">
        <v>101</v>
      </c>
      <c r="D67" s="8" t="s">
        <v>102</v>
      </c>
      <c r="E67" s="8" t="s">
        <v>99</v>
      </c>
    </row>
    <row r="68" spans="2:10" ht="20.100000000000001" customHeight="1" thickBot="1" x14ac:dyDescent="0.25">
      <c r="B68" s="4" t="s">
        <v>44</v>
      </c>
      <c r="C68" s="5">
        <v>2117</v>
      </c>
      <c r="D68" s="5">
        <v>1459</v>
      </c>
      <c r="E68" s="6">
        <f>IF(C68&gt;0,(D68-C68)/C68,"-")</f>
        <v>-0.31081719414265468</v>
      </c>
    </row>
    <row r="69" spans="2:10" ht="20.100000000000001" customHeight="1" thickBot="1" x14ac:dyDescent="0.25">
      <c r="B69" s="4" t="s">
        <v>45</v>
      </c>
      <c r="C69" s="5">
        <v>640</v>
      </c>
      <c r="D69" s="5">
        <v>615</v>
      </c>
      <c r="E69" s="6">
        <f t="shared" ref="E69:E75" si="6">IF(C69&gt;0,(D69-C69)/C69,"-")</f>
        <v>-3.90625E-2</v>
      </c>
    </row>
    <row r="70" spans="2:10" ht="20.100000000000001" customHeight="1" thickBot="1" x14ac:dyDescent="0.25">
      <c r="B70" s="4" t="s">
        <v>43</v>
      </c>
      <c r="C70" s="5">
        <v>3</v>
      </c>
      <c r="D70" s="5">
        <v>1</v>
      </c>
      <c r="E70" s="6">
        <f t="shared" si="6"/>
        <v>-0.66666666666666663</v>
      </c>
    </row>
    <row r="71" spans="2:10" ht="20.100000000000001" customHeight="1" thickBot="1" x14ac:dyDescent="0.25">
      <c r="B71" s="4" t="s">
        <v>46</v>
      </c>
      <c r="C71" s="5">
        <v>1222</v>
      </c>
      <c r="D71" s="5">
        <v>550</v>
      </c>
      <c r="E71" s="6">
        <f t="shared" si="6"/>
        <v>-0.54991816693944351</v>
      </c>
    </row>
    <row r="72" spans="2:10" ht="20.100000000000001" customHeight="1" thickBot="1" x14ac:dyDescent="0.25">
      <c r="B72" s="4" t="s">
        <v>47</v>
      </c>
      <c r="C72" s="5">
        <v>201</v>
      </c>
      <c r="D72" s="5">
        <v>225</v>
      </c>
      <c r="E72" s="6">
        <f t="shared" si="6"/>
        <v>0.11940298507462686</v>
      </c>
    </row>
    <row r="73" spans="2:10" ht="20.100000000000001" customHeight="1" thickBot="1" x14ac:dyDescent="0.25">
      <c r="B73" s="4" t="s">
        <v>48</v>
      </c>
      <c r="C73" s="5">
        <v>50</v>
      </c>
      <c r="D73" s="5">
        <v>67</v>
      </c>
      <c r="E73" s="6">
        <f t="shared" si="6"/>
        <v>0.34</v>
      </c>
    </row>
    <row r="74" spans="2:10" ht="20.100000000000001" customHeight="1" thickBot="1" x14ac:dyDescent="0.25">
      <c r="B74" s="4" t="s">
        <v>49</v>
      </c>
      <c r="C74" s="5">
        <v>0</v>
      </c>
      <c r="D74" s="5">
        <v>0</v>
      </c>
      <c r="E74" s="6" t="str">
        <f t="shared" si="6"/>
        <v>-</v>
      </c>
    </row>
    <row r="75" spans="2:10" ht="20.100000000000001" customHeight="1" thickBot="1" x14ac:dyDescent="0.25">
      <c r="B75" s="4" t="s">
        <v>50</v>
      </c>
      <c r="C75" s="5">
        <v>1</v>
      </c>
      <c r="D75" s="5">
        <v>1</v>
      </c>
      <c r="E75" s="6">
        <f t="shared" si="6"/>
        <v>0</v>
      </c>
    </row>
    <row r="76" spans="2:10" x14ac:dyDescent="0.2">
      <c r="B76" s="9"/>
      <c r="C76" s="9"/>
      <c r="D76" s="9"/>
      <c r="E76" s="9"/>
      <c r="F76" s="9"/>
      <c r="G76" s="9"/>
      <c r="H76" s="9"/>
      <c r="I76" s="9"/>
      <c r="J76" s="9"/>
    </row>
    <row r="77" spans="2:10" x14ac:dyDescent="0.2">
      <c r="B77" s="9"/>
      <c r="C77" s="9"/>
      <c r="D77" s="9"/>
      <c r="E77" s="9"/>
      <c r="F77" s="9"/>
      <c r="G77" s="9"/>
      <c r="H77" s="9"/>
      <c r="I77" s="9"/>
      <c r="J77" s="9"/>
    </row>
    <row r="87" spans="2:5" ht="42.75" customHeight="1" thickBot="1" x14ac:dyDescent="0.25">
      <c r="C87" s="8" t="s">
        <v>101</v>
      </c>
      <c r="D87" s="8" t="s">
        <v>102</v>
      </c>
      <c r="E87" s="8" t="s">
        <v>99</v>
      </c>
    </row>
    <row r="88" spans="2:5" ht="29.25" thickBot="1" x14ac:dyDescent="0.25">
      <c r="B88" s="4" t="s">
        <v>51</v>
      </c>
      <c r="C88" s="5">
        <v>88</v>
      </c>
      <c r="D88" s="5">
        <v>74</v>
      </c>
      <c r="E88" s="6">
        <f>IF(C88&gt;0,(D88-C88)/C88,"-")</f>
        <v>-0.15909090909090909</v>
      </c>
    </row>
    <row r="89" spans="2:5" ht="29.25" thickBot="1" x14ac:dyDescent="0.25">
      <c r="B89" s="4" t="s">
        <v>52</v>
      </c>
      <c r="C89" s="5">
        <v>26</v>
      </c>
      <c r="D89" s="5">
        <v>34</v>
      </c>
      <c r="E89" s="6">
        <f t="shared" ref="E89:E91" si="7">IF(C89&gt;0,(D89-C89)/C89,"-")</f>
        <v>0.30769230769230771</v>
      </c>
    </row>
    <row r="90" spans="2:5" ht="29.25" customHeight="1" thickBot="1" x14ac:dyDescent="0.25">
      <c r="B90" s="4" t="s">
        <v>53</v>
      </c>
      <c r="C90" s="5">
        <v>115</v>
      </c>
      <c r="D90" s="5">
        <v>75</v>
      </c>
      <c r="E90" s="6">
        <f t="shared" si="7"/>
        <v>-0.34782608695652173</v>
      </c>
    </row>
    <row r="91" spans="2:5" ht="29.25" customHeight="1" thickBot="1" x14ac:dyDescent="0.25">
      <c r="B91" s="4" t="s">
        <v>54</v>
      </c>
      <c r="C91" s="6">
        <f>(C88+C89)/(C88+C89+C90)</f>
        <v>0.49781659388646288</v>
      </c>
      <c r="D91" s="6">
        <f>(D88+D89)/(D88+D89+D90)</f>
        <v>0.5901639344262295</v>
      </c>
      <c r="E91" s="6">
        <f t="shared" si="7"/>
        <v>0.18550474547023296</v>
      </c>
    </row>
    <row r="97" spans="2:5" ht="42.75" customHeight="1" thickBot="1" x14ac:dyDescent="0.25">
      <c r="C97" s="8" t="s">
        <v>101</v>
      </c>
      <c r="D97" s="8" t="s">
        <v>102</v>
      </c>
      <c r="E97" s="8" t="s">
        <v>99</v>
      </c>
    </row>
    <row r="98" spans="2:5" ht="20.100000000000001" customHeight="1" thickBot="1" x14ac:dyDescent="0.25">
      <c r="B98" s="4" t="s">
        <v>38</v>
      </c>
      <c r="C98" s="5">
        <v>231</v>
      </c>
      <c r="D98" s="5">
        <v>183</v>
      </c>
      <c r="E98" s="6">
        <f>IF(C98&gt;0,(D98-C98)/C98,"-")</f>
        <v>-0.20779220779220781</v>
      </c>
    </row>
    <row r="99" spans="2:5" ht="20.100000000000001" customHeight="1" thickBot="1" x14ac:dyDescent="0.25">
      <c r="B99" s="4" t="s">
        <v>41</v>
      </c>
      <c r="C99" s="5">
        <v>78</v>
      </c>
      <c r="D99" s="5">
        <v>71</v>
      </c>
      <c r="E99" s="6">
        <f t="shared" ref="E99:E103" si="8">IF(C99&gt;0,(D99-C99)/C99,"-")</f>
        <v>-8.9743589743589744E-2</v>
      </c>
    </row>
    <row r="100" spans="2:5" ht="20.100000000000001" customHeight="1" thickBot="1" x14ac:dyDescent="0.25">
      <c r="B100" s="4" t="s">
        <v>42</v>
      </c>
      <c r="C100" s="5">
        <v>37</v>
      </c>
      <c r="D100" s="5">
        <v>37</v>
      </c>
      <c r="E100" s="6">
        <f t="shared" si="8"/>
        <v>0</v>
      </c>
    </row>
    <row r="101" spans="2:5" ht="20.100000000000001" customHeight="1" thickBot="1" x14ac:dyDescent="0.25">
      <c r="B101" s="4" t="s">
        <v>98</v>
      </c>
      <c r="C101" s="6">
        <f>(C99+C100)/C98</f>
        <v>0.49783549783549785</v>
      </c>
      <c r="D101" s="6">
        <f>(D99+D100)/D98</f>
        <v>0.5901639344262295</v>
      </c>
      <c r="E101" s="6">
        <f t="shared" si="8"/>
        <v>0.18545972915181747</v>
      </c>
    </row>
    <row r="102" spans="2:5" ht="20.100000000000001" customHeight="1" thickBot="1" x14ac:dyDescent="0.25">
      <c r="B102" s="4" t="s">
        <v>39</v>
      </c>
      <c r="C102" s="6">
        <v>0.55714285714285716</v>
      </c>
      <c r="D102" s="6">
        <v>0.6228070175438597</v>
      </c>
      <c r="E102" s="6">
        <f t="shared" si="8"/>
        <v>0.11785874943769685</v>
      </c>
    </row>
    <row r="103" spans="2:5" ht="20.100000000000001" customHeight="1" thickBot="1" x14ac:dyDescent="0.25">
      <c r="B103" s="4" t="s">
        <v>40</v>
      </c>
      <c r="C103" s="6">
        <v>0.40659340659340659</v>
      </c>
      <c r="D103" s="6">
        <v>0.53623188405797106</v>
      </c>
      <c r="E103" s="6">
        <f t="shared" si="8"/>
        <v>0.31884057971014507</v>
      </c>
    </row>
    <row r="109" spans="2:5" ht="42.75" customHeight="1" thickBot="1" x14ac:dyDescent="0.25">
      <c r="C109" s="8" t="s">
        <v>101</v>
      </c>
      <c r="D109" s="8" t="s">
        <v>102</v>
      </c>
      <c r="E109" s="8" t="s">
        <v>99</v>
      </c>
    </row>
    <row r="110" spans="2:5" ht="15" thickBot="1" x14ac:dyDescent="0.25">
      <c r="B110" s="4" t="s">
        <v>55</v>
      </c>
      <c r="C110" s="5">
        <v>215</v>
      </c>
      <c r="D110" s="5">
        <v>189</v>
      </c>
      <c r="E110" s="6">
        <f>IF(C110&gt;0,(D110-C110)/C110,"-")</f>
        <v>-0.12093023255813953</v>
      </c>
    </row>
    <row r="111" spans="2:5" ht="15" thickBot="1" x14ac:dyDescent="0.25">
      <c r="B111" s="4" t="s">
        <v>56</v>
      </c>
      <c r="C111" s="5">
        <v>89</v>
      </c>
      <c r="D111" s="5">
        <v>69</v>
      </c>
      <c r="E111" s="6">
        <f t="shared" ref="E111:E112" si="9">IF(C111&gt;0,(D111-C111)/C111,"-")</f>
        <v>-0.2247191011235955</v>
      </c>
    </row>
    <row r="112" spans="2:5" ht="15" thickBot="1" x14ac:dyDescent="0.25">
      <c r="B112" s="4" t="s">
        <v>57</v>
      </c>
      <c r="C112" s="5">
        <v>126</v>
      </c>
      <c r="D112" s="5">
        <v>120</v>
      </c>
      <c r="E112" s="6">
        <f t="shared" si="9"/>
        <v>-4.7619047619047616E-2</v>
      </c>
    </row>
    <row r="113" spans="2:14" x14ac:dyDescent="0.2">
      <c r="B113" s="9"/>
      <c r="C113" s="9"/>
      <c r="D113" s="9"/>
      <c r="E113" s="9"/>
      <c r="F113" s="9"/>
      <c r="G113" s="9"/>
      <c r="H113" s="9"/>
      <c r="I113" s="9"/>
      <c r="J113" s="9"/>
    </row>
    <row r="114" spans="2:14" x14ac:dyDescent="0.2">
      <c r="B114" s="9"/>
      <c r="C114" s="9"/>
      <c r="D114" s="9"/>
      <c r="E114" s="9"/>
      <c r="F114" s="9"/>
      <c r="G114" s="9"/>
      <c r="H114" s="9"/>
      <c r="I114" s="9"/>
      <c r="J114" s="9"/>
    </row>
    <row r="124" spans="2:14" ht="26.25" customHeight="1" thickBot="1" x14ac:dyDescent="0.25">
      <c r="C124" s="26" t="s">
        <v>101</v>
      </c>
      <c r="D124" s="27"/>
      <c r="E124" s="27"/>
      <c r="F124" s="28"/>
      <c r="G124" s="26" t="s">
        <v>102</v>
      </c>
      <c r="H124" s="27"/>
      <c r="I124" s="27"/>
      <c r="J124" s="28"/>
      <c r="K124" s="29" t="s">
        <v>58</v>
      </c>
      <c r="L124" s="30"/>
      <c r="M124" s="30"/>
      <c r="N124" s="30"/>
    </row>
    <row r="125" spans="2:14" ht="29.25" customHeight="1" thickBot="1" x14ac:dyDescent="0.25">
      <c r="C125" s="11" t="s">
        <v>59</v>
      </c>
      <c r="D125" s="12" t="s">
        <v>60</v>
      </c>
      <c r="E125" s="12" t="s">
        <v>61</v>
      </c>
      <c r="F125" s="12" t="s">
        <v>62</v>
      </c>
      <c r="G125" s="11" t="s">
        <v>59</v>
      </c>
      <c r="H125" s="12" t="s">
        <v>60</v>
      </c>
      <c r="I125" s="12" t="s">
        <v>61</v>
      </c>
      <c r="J125" s="12" t="s">
        <v>62</v>
      </c>
      <c r="K125" s="11" t="s">
        <v>59</v>
      </c>
      <c r="L125" s="12" t="s">
        <v>60</v>
      </c>
      <c r="M125" s="12" t="s">
        <v>61</v>
      </c>
      <c r="N125" s="12" t="s">
        <v>62</v>
      </c>
    </row>
    <row r="126" spans="2:14" ht="15" thickBot="1" x14ac:dyDescent="0.25">
      <c r="B126" s="4" t="s">
        <v>63</v>
      </c>
      <c r="C126" s="10">
        <v>1</v>
      </c>
      <c r="D126" s="10">
        <v>0</v>
      </c>
      <c r="E126" s="10">
        <v>0</v>
      </c>
      <c r="F126" s="10">
        <v>1</v>
      </c>
      <c r="G126" s="10">
        <v>3</v>
      </c>
      <c r="H126" s="10">
        <v>0</v>
      </c>
      <c r="I126" s="10">
        <v>0</v>
      </c>
      <c r="J126" s="10">
        <v>3</v>
      </c>
      <c r="K126" s="6">
        <f>IF(C126=0,"-",(G126-C126)/C126)</f>
        <v>2</v>
      </c>
      <c r="L126" s="6" t="str">
        <f t="shared" ref="L126:N131" si="10">IF(D126=0,"-",(H126-D126)/D126)</f>
        <v>-</v>
      </c>
      <c r="M126" s="6" t="str">
        <f t="shared" si="10"/>
        <v>-</v>
      </c>
      <c r="N126" s="6">
        <f t="shared" si="10"/>
        <v>2</v>
      </c>
    </row>
    <row r="127" spans="2:14" ht="15" thickBot="1" x14ac:dyDescent="0.25">
      <c r="B127" s="4" t="s">
        <v>64</v>
      </c>
      <c r="C127" s="10">
        <v>0</v>
      </c>
      <c r="D127" s="10">
        <v>0</v>
      </c>
      <c r="E127" s="10">
        <v>0</v>
      </c>
      <c r="F127" s="10">
        <v>0</v>
      </c>
      <c r="G127" s="10">
        <v>0</v>
      </c>
      <c r="H127" s="10">
        <v>0</v>
      </c>
      <c r="I127" s="10">
        <v>0</v>
      </c>
      <c r="J127" s="10">
        <v>0</v>
      </c>
      <c r="K127" s="6" t="str">
        <f t="shared" ref="K127:K131" si="11">IF(C127=0,"-",(G127-C127)/C127)</f>
        <v>-</v>
      </c>
      <c r="L127" s="6" t="str">
        <f t="shared" si="10"/>
        <v>-</v>
      </c>
      <c r="M127" s="6" t="str">
        <f t="shared" si="10"/>
        <v>-</v>
      </c>
      <c r="N127" s="6" t="str">
        <f t="shared" si="10"/>
        <v>-</v>
      </c>
    </row>
    <row r="128" spans="2:14" ht="15" thickBot="1" x14ac:dyDescent="0.25">
      <c r="B128" s="4" t="s">
        <v>65</v>
      </c>
      <c r="C128" s="10">
        <v>0</v>
      </c>
      <c r="D128" s="10">
        <v>0</v>
      </c>
      <c r="E128" s="10">
        <v>0</v>
      </c>
      <c r="F128" s="10">
        <v>0</v>
      </c>
      <c r="G128" s="10">
        <v>1</v>
      </c>
      <c r="H128" s="10">
        <v>0</v>
      </c>
      <c r="I128" s="10">
        <v>0</v>
      </c>
      <c r="J128" s="10">
        <v>1</v>
      </c>
      <c r="K128" s="6" t="str">
        <f t="shared" si="11"/>
        <v>-</v>
      </c>
      <c r="L128" s="6" t="str">
        <f t="shared" si="10"/>
        <v>-</v>
      </c>
      <c r="M128" s="6" t="str">
        <f t="shared" si="10"/>
        <v>-</v>
      </c>
      <c r="N128" s="6" t="str">
        <f t="shared" si="10"/>
        <v>-</v>
      </c>
    </row>
    <row r="129" spans="2:14" ht="15" thickBot="1" x14ac:dyDescent="0.25">
      <c r="B129" s="7" t="s">
        <v>66</v>
      </c>
      <c r="C129" s="10">
        <v>0</v>
      </c>
      <c r="D129" s="10">
        <v>0</v>
      </c>
      <c r="E129" s="10">
        <v>0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6" t="str">
        <f t="shared" si="11"/>
        <v>-</v>
      </c>
      <c r="L129" s="6" t="str">
        <f t="shared" si="10"/>
        <v>-</v>
      </c>
      <c r="M129" s="6" t="str">
        <f t="shared" si="10"/>
        <v>-</v>
      </c>
      <c r="N129" s="6" t="str">
        <f t="shared" si="10"/>
        <v>-</v>
      </c>
    </row>
    <row r="130" spans="2:14" ht="15" thickBot="1" x14ac:dyDescent="0.25">
      <c r="B130" s="4" t="s">
        <v>67</v>
      </c>
      <c r="C130" s="10">
        <v>1</v>
      </c>
      <c r="D130" s="10">
        <v>0</v>
      </c>
      <c r="E130" s="10">
        <v>0</v>
      </c>
      <c r="F130" s="10">
        <v>1</v>
      </c>
      <c r="G130" s="10">
        <v>0</v>
      </c>
      <c r="H130" s="10">
        <v>0</v>
      </c>
      <c r="I130" s="10">
        <v>0</v>
      </c>
      <c r="J130" s="10">
        <v>0</v>
      </c>
      <c r="K130" s="6">
        <f t="shared" si="11"/>
        <v>-1</v>
      </c>
      <c r="L130" s="6" t="str">
        <f t="shared" si="10"/>
        <v>-</v>
      </c>
      <c r="M130" s="6" t="str">
        <f t="shared" si="10"/>
        <v>-</v>
      </c>
      <c r="N130" s="6">
        <f t="shared" si="10"/>
        <v>-1</v>
      </c>
    </row>
    <row r="131" spans="2:14" ht="15" thickBot="1" x14ac:dyDescent="0.25">
      <c r="B131" s="4" t="s">
        <v>68</v>
      </c>
      <c r="C131" s="10">
        <v>2</v>
      </c>
      <c r="D131" s="10">
        <v>0</v>
      </c>
      <c r="E131" s="10">
        <v>0</v>
      </c>
      <c r="F131" s="10">
        <v>2</v>
      </c>
      <c r="G131" s="10">
        <v>4</v>
      </c>
      <c r="H131" s="10">
        <v>0</v>
      </c>
      <c r="I131" s="10">
        <v>0</v>
      </c>
      <c r="J131" s="10">
        <v>4</v>
      </c>
      <c r="K131" s="6">
        <f t="shared" si="11"/>
        <v>1</v>
      </c>
      <c r="L131" s="6" t="str">
        <f t="shared" si="10"/>
        <v>-</v>
      </c>
      <c r="M131" s="6" t="str">
        <f t="shared" si="10"/>
        <v>-</v>
      </c>
      <c r="N131" s="6">
        <f t="shared" si="10"/>
        <v>1</v>
      </c>
    </row>
    <row r="132" spans="2:14" ht="15" thickBot="1" x14ac:dyDescent="0.25">
      <c r="B132" s="4" t="s">
        <v>36</v>
      </c>
      <c r="C132" s="6">
        <f>IF(C126=0,"-",C126/(C126+C127))</f>
        <v>1</v>
      </c>
      <c r="D132" s="6" t="str">
        <f>IF(D126=0,"-",D126/(D126+D127))</f>
        <v>-</v>
      </c>
      <c r="E132" s="6" t="str">
        <f t="shared" ref="E132:J132" si="12">IF(E126=0,"-",E126/(E126+E127))</f>
        <v>-</v>
      </c>
      <c r="F132" s="6">
        <f t="shared" si="12"/>
        <v>1</v>
      </c>
      <c r="G132" s="6">
        <f t="shared" si="12"/>
        <v>1</v>
      </c>
      <c r="H132" s="6" t="str">
        <f t="shared" si="12"/>
        <v>-</v>
      </c>
      <c r="I132" s="6" t="str">
        <f t="shared" si="12"/>
        <v>-</v>
      </c>
      <c r="J132" s="6">
        <f t="shared" si="12"/>
        <v>1</v>
      </c>
      <c r="K132" s="6">
        <f>IF(OR(C132="-",G132="-"),"-",(G132-C132)/C132)</f>
        <v>0</v>
      </c>
      <c r="L132" s="6" t="str">
        <f t="shared" ref="L132:N133" si="13">IF(OR(D132="-",H132="-"),"-",(H132-D132)/D132)</f>
        <v>-</v>
      </c>
      <c r="M132" s="6" t="str">
        <f t="shared" si="13"/>
        <v>-</v>
      </c>
      <c r="N132" s="6">
        <f t="shared" si="13"/>
        <v>0</v>
      </c>
    </row>
    <row r="133" spans="2:14" ht="15" thickBot="1" x14ac:dyDescent="0.25">
      <c r="B133" s="4" t="s">
        <v>37</v>
      </c>
      <c r="C133" s="6" t="str">
        <f>IF(C129=0,"-",C129/(C128+C129))</f>
        <v>-</v>
      </c>
      <c r="D133" s="6" t="str">
        <f t="shared" ref="D133:J133" si="14">IF(D129=0,"-",D129/(D128+D129))</f>
        <v>-</v>
      </c>
      <c r="E133" s="6" t="str">
        <f t="shared" si="14"/>
        <v>-</v>
      </c>
      <c r="F133" s="6" t="str">
        <f t="shared" si="14"/>
        <v>-</v>
      </c>
      <c r="G133" s="6" t="str">
        <f t="shared" si="14"/>
        <v>-</v>
      </c>
      <c r="H133" s="6" t="str">
        <f t="shared" si="14"/>
        <v>-</v>
      </c>
      <c r="I133" s="6" t="str">
        <f t="shared" si="14"/>
        <v>-</v>
      </c>
      <c r="J133" s="6" t="str">
        <f t="shared" si="14"/>
        <v>-</v>
      </c>
      <c r="K133" s="6" t="str">
        <f>IF(OR(C133="-",G133="-"),"-",(G133-C133)/C133)</f>
        <v>-</v>
      </c>
      <c r="L133" s="6" t="str">
        <f t="shared" si="13"/>
        <v>-</v>
      </c>
      <c r="M133" s="6" t="str">
        <f t="shared" si="13"/>
        <v>-</v>
      </c>
      <c r="N133" s="6" t="str">
        <f t="shared" si="13"/>
        <v>-</v>
      </c>
    </row>
    <row r="134" spans="2:14" x14ac:dyDescent="0.2">
      <c r="C134" s="13"/>
    </row>
    <row r="135" spans="2:14" x14ac:dyDescent="0.2">
      <c r="C135" s="13"/>
      <c r="M135" s="14"/>
    </row>
    <row r="136" spans="2:14" x14ac:dyDescent="0.2">
      <c r="C136" s="13"/>
    </row>
    <row r="139" spans="2:14" ht="29.25" customHeight="1" thickBot="1" x14ac:dyDescent="0.25">
      <c r="C139" s="26" t="s">
        <v>101</v>
      </c>
      <c r="D139" s="27"/>
      <c r="E139" s="27"/>
      <c r="F139" s="28"/>
      <c r="G139" s="26" t="s">
        <v>102</v>
      </c>
      <c r="H139" s="27"/>
      <c r="I139" s="27"/>
      <c r="J139" s="28"/>
      <c r="K139" s="29" t="s">
        <v>58</v>
      </c>
      <c r="L139" s="30"/>
      <c r="M139" s="30"/>
      <c r="N139" s="30"/>
    </row>
    <row r="140" spans="2:14" ht="57.75" customHeight="1" thickBot="1" x14ac:dyDescent="0.25">
      <c r="C140" s="12" t="s">
        <v>60</v>
      </c>
      <c r="D140" s="12" t="s">
        <v>70</v>
      </c>
      <c r="E140" s="12" t="s">
        <v>69</v>
      </c>
      <c r="F140" s="12" t="s">
        <v>62</v>
      </c>
      <c r="G140" s="12" t="s">
        <v>60</v>
      </c>
      <c r="H140" s="12" t="s">
        <v>70</v>
      </c>
      <c r="I140" s="12" t="s">
        <v>69</v>
      </c>
      <c r="J140" s="12" t="s">
        <v>62</v>
      </c>
      <c r="K140" s="12" t="s">
        <v>60</v>
      </c>
      <c r="L140" s="12" t="s">
        <v>70</v>
      </c>
      <c r="M140" s="12" t="s">
        <v>69</v>
      </c>
      <c r="N140" s="12" t="s">
        <v>62</v>
      </c>
    </row>
    <row r="141" spans="2:14" ht="15" thickBot="1" x14ac:dyDescent="0.25">
      <c r="B141" s="4" t="s">
        <v>71</v>
      </c>
      <c r="C141" s="10">
        <v>0</v>
      </c>
      <c r="D141" s="10">
        <v>0</v>
      </c>
      <c r="E141" s="10">
        <v>0</v>
      </c>
      <c r="F141" s="10">
        <v>0</v>
      </c>
      <c r="G141" s="10">
        <v>0</v>
      </c>
      <c r="H141" s="10">
        <v>0</v>
      </c>
      <c r="I141" s="10">
        <v>1</v>
      </c>
      <c r="J141" s="10">
        <v>1</v>
      </c>
      <c r="K141" s="6" t="str">
        <f>IF(C141=0,"-",(G141-C141)/C141)</f>
        <v>-</v>
      </c>
      <c r="L141" s="6" t="str">
        <f t="shared" ref="L141:N145" si="15">IF(D141=0,"-",(H141-D141)/D141)</f>
        <v>-</v>
      </c>
      <c r="M141" s="6" t="str">
        <f t="shared" si="15"/>
        <v>-</v>
      </c>
      <c r="N141" s="6" t="str">
        <f t="shared" si="15"/>
        <v>-</v>
      </c>
    </row>
    <row r="142" spans="2:14" ht="15" thickBot="1" x14ac:dyDescent="0.25">
      <c r="B142" s="4" t="s">
        <v>72</v>
      </c>
      <c r="C142" s="10">
        <v>0</v>
      </c>
      <c r="D142" s="10">
        <v>0</v>
      </c>
      <c r="E142" s="10">
        <v>0</v>
      </c>
      <c r="F142" s="10">
        <v>0</v>
      </c>
      <c r="G142" s="10">
        <v>0</v>
      </c>
      <c r="H142" s="10">
        <v>0</v>
      </c>
      <c r="I142" s="10">
        <v>0</v>
      </c>
      <c r="J142" s="10">
        <v>0</v>
      </c>
      <c r="K142" s="6" t="str">
        <f t="shared" ref="K142:K145" si="16">IF(C142=0,"-",(G142-C142)/C142)</f>
        <v>-</v>
      </c>
      <c r="L142" s="6" t="str">
        <f t="shared" si="15"/>
        <v>-</v>
      </c>
      <c r="M142" s="6" t="str">
        <f t="shared" si="15"/>
        <v>-</v>
      </c>
      <c r="N142" s="6" t="str">
        <f t="shared" si="15"/>
        <v>-</v>
      </c>
    </row>
    <row r="143" spans="2:14" ht="15" thickBot="1" x14ac:dyDescent="0.25">
      <c r="B143" s="4" t="s">
        <v>73</v>
      </c>
      <c r="C143" s="10">
        <v>24</v>
      </c>
      <c r="D143" s="10">
        <v>0</v>
      </c>
      <c r="E143" s="10">
        <v>0</v>
      </c>
      <c r="F143" s="10">
        <v>24</v>
      </c>
      <c r="G143" s="10">
        <v>30</v>
      </c>
      <c r="H143" s="10">
        <v>0</v>
      </c>
      <c r="I143" s="10">
        <v>1</v>
      </c>
      <c r="J143" s="10">
        <v>31</v>
      </c>
      <c r="K143" s="6">
        <f t="shared" si="16"/>
        <v>0.25</v>
      </c>
      <c r="L143" s="6" t="str">
        <f t="shared" si="15"/>
        <v>-</v>
      </c>
      <c r="M143" s="6" t="str">
        <f t="shared" si="15"/>
        <v>-</v>
      </c>
      <c r="N143" s="6">
        <f t="shared" si="15"/>
        <v>0.29166666666666669</v>
      </c>
    </row>
    <row r="144" spans="2:14" ht="15" thickBot="1" x14ac:dyDescent="0.25">
      <c r="B144" s="4" t="s">
        <v>74</v>
      </c>
      <c r="C144" s="10">
        <v>8</v>
      </c>
      <c r="D144" s="10">
        <v>0</v>
      </c>
      <c r="E144" s="10">
        <v>1</v>
      </c>
      <c r="F144" s="10">
        <v>9</v>
      </c>
      <c r="G144" s="10">
        <v>7</v>
      </c>
      <c r="H144" s="10">
        <v>0</v>
      </c>
      <c r="I144" s="10">
        <v>0</v>
      </c>
      <c r="J144" s="10">
        <v>7</v>
      </c>
      <c r="K144" s="6">
        <f t="shared" si="16"/>
        <v>-0.125</v>
      </c>
      <c r="L144" s="6" t="str">
        <f t="shared" si="15"/>
        <v>-</v>
      </c>
      <c r="M144" s="6">
        <f t="shared" si="15"/>
        <v>-1</v>
      </c>
      <c r="N144" s="6">
        <f t="shared" si="15"/>
        <v>-0.22222222222222221</v>
      </c>
    </row>
    <row r="145" spans="2:14" ht="15" thickBot="1" x14ac:dyDescent="0.25">
      <c r="B145" s="4" t="s">
        <v>75</v>
      </c>
      <c r="C145" s="10">
        <v>0</v>
      </c>
      <c r="D145" s="10">
        <v>0</v>
      </c>
      <c r="E145" s="10">
        <v>0</v>
      </c>
      <c r="F145" s="10">
        <v>0</v>
      </c>
      <c r="G145" s="10">
        <v>0</v>
      </c>
      <c r="H145" s="10">
        <v>0</v>
      </c>
      <c r="I145" s="10">
        <v>0</v>
      </c>
      <c r="J145" s="10">
        <v>0</v>
      </c>
      <c r="K145" s="6" t="str">
        <f t="shared" si="16"/>
        <v>-</v>
      </c>
      <c r="L145" s="6" t="str">
        <f t="shared" si="15"/>
        <v>-</v>
      </c>
      <c r="M145" s="6" t="str">
        <f t="shared" si="15"/>
        <v>-</v>
      </c>
      <c r="N145" s="6" t="str">
        <f t="shared" si="15"/>
        <v>-</v>
      </c>
    </row>
    <row r="146" spans="2:14" ht="15" thickBot="1" x14ac:dyDescent="0.25">
      <c r="B146" s="7" t="s">
        <v>68</v>
      </c>
      <c r="C146" s="10">
        <v>32</v>
      </c>
      <c r="D146" s="10">
        <v>0</v>
      </c>
      <c r="E146" s="10">
        <v>1</v>
      </c>
      <c r="F146" s="10">
        <v>33</v>
      </c>
      <c r="G146" s="10">
        <v>37</v>
      </c>
      <c r="H146" s="10">
        <v>0</v>
      </c>
      <c r="I146" s="10">
        <v>2</v>
      </c>
      <c r="J146" s="10">
        <v>39</v>
      </c>
      <c r="K146" s="6">
        <f t="shared" ref="K146" si="17">IF(C146=0,"-",(G146-C146)/C146)</f>
        <v>0.15625</v>
      </c>
      <c r="L146" s="6" t="str">
        <f t="shared" ref="L146" si="18">IF(D146=0,"-",(H146-D146)/D146)</f>
        <v>-</v>
      </c>
      <c r="M146" s="6">
        <f t="shared" ref="M146" si="19">IF(E146=0,"-",(I146-E146)/E146)</f>
        <v>1</v>
      </c>
      <c r="N146" s="6">
        <f t="shared" ref="N146" si="20">IF(F146=0,"-",(J146-F146)/F146)</f>
        <v>0.18181818181818182</v>
      </c>
    </row>
    <row r="147" spans="2:14" ht="29.25" thickBot="1" x14ac:dyDescent="0.25">
      <c r="B147" s="7" t="s">
        <v>76</v>
      </c>
      <c r="C147" s="6" t="str">
        <f t="shared" ref="C147:J148" si="21">IF(C141=0,"-",(C141/(C141+C143)))</f>
        <v>-</v>
      </c>
      <c r="D147" s="6" t="str">
        <f t="shared" si="21"/>
        <v>-</v>
      </c>
      <c r="E147" s="6" t="str">
        <f t="shared" si="21"/>
        <v>-</v>
      </c>
      <c r="F147" s="6" t="str">
        <f t="shared" si="21"/>
        <v>-</v>
      </c>
      <c r="G147" s="6" t="str">
        <f t="shared" si="21"/>
        <v>-</v>
      </c>
      <c r="H147" s="6" t="str">
        <f t="shared" si="21"/>
        <v>-</v>
      </c>
      <c r="I147" s="6">
        <f t="shared" si="21"/>
        <v>0.5</v>
      </c>
      <c r="J147" s="6">
        <f t="shared" si="21"/>
        <v>3.125E-2</v>
      </c>
      <c r="K147" s="6" t="str">
        <f>IF(OR(C147="-",G147="-"),"-",(G147-C147)/C147)</f>
        <v>-</v>
      </c>
      <c r="L147" s="6" t="str">
        <f t="shared" ref="L147:N148" si="22">IF(OR(D147="-",H147="-"),"-",(H147-D147)/D147)</f>
        <v>-</v>
      </c>
      <c r="M147" s="6" t="str">
        <f t="shared" si="22"/>
        <v>-</v>
      </c>
      <c r="N147" s="6" t="str">
        <f t="shared" si="22"/>
        <v>-</v>
      </c>
    </row>
    <row r="148" spans="2:14" ht="29.25" thickBot="1" x14ac:dyDescent="0.25">
      <c r="B148" s="7" t="s">
        <v>77</v>
      </c>
      <c r="C148" s="6" t="str">
        <f t="shared" si="21"/>
        <v>-</v>
      </c>
      <c r="D148" s="6" t="str">
        <f t="shared" si="21"/>
        <v>-</v>
      </c>
      <c r="E148" s="6" t="str">
        <f t="shared" si="21"/>
        <v>-</v>
      </c>
      <c r="F148" s="6" t="str">
        <f t="shared" si="21"/>
        <v>-</v>
      </c>
      <c r="G148" s="6" t="str">
        <f t="shared" si="21"/>
        <v>-</v>
      </c>
      <c r="H148" s="6" t="str">
        <f t="shared" si="21"/>
        <v>-</v>
      </c>
      <c r="I148" s="6" t="str">
        <f t="shared" si="21"/>
        <v>-</v>
      </c>
      <c r="J148" s="6" t="str">
        <f t="shared" si="21"/>
        <v>-</v>
      </c>
      <c r="K148" s="6" t="str">
        <f>IF(OR(C148="-",G148="-"),"-",(G148-C148)/C148)</f>
        <v>-</v>
      </c>
      <c r="L148" s="6" t="str">
        <f t="shared" si="22"/>
        <v>-</v>
      </c>
      <c r="M148" s="6" t="str">
        <f t="shared" si="22"/>
        <v>-</v>
      </c>
      <c r="N148" s="6" t="str">
        <f t="shared" si="22"/>
        <v>-</v>
      </c>
    </row>
    <row r="149" spans="2:14" ht="14.25" x14ac:dyDescent="0.2">
      <c r="B149" s="7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</row>
    <row r="152" spans="2:14" ht="14.25" x14ac:dyDescent="0.2">
      <c r="B152" s="7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</row>
    <row r="153" spans="2:14" ht="14.25" x14ac:dyDescent="0.2">
      <c r="B153" s="7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</row>
    <row r="154" spans="2:14" ht="29.25" customHeight="1" thickBot="1" x14ac:dyDescent="0.25">
      <c r="B154" s="7"/>
      <c r="C154" s="8" t="s">
        <v>101</v>
      </c>
      <c r="D154" s="8" t="s">
        <v>102</v>
      </c>
      <c r="E154" s="8" t="s">
        <v>99</v>
      </c>
    </row>
    <row r="155" spans="2:14" ht="15" thickBot="1" x14ac:dyDescent="0.25">
      <c r="B155" s="4" t="s">
        <v>94</v>
      </c>
      <c r="C155" s="19">
        <v>32</v>
      </c>
      <c r="D155" s="19">
        <v>37</v>
      </c>
      <c r="E155" s="18">
        <f>IF(C155=0,"-",(D155-C155)/C155)</f>
        <v>0.15625</v>
      </c>
      <c r="F155" s="18"/>
      <c r="G155" s="18"/>
      <c r="H155" s="18"/>
      <c r="I155" s="18"/>
      <c r="J155" s="18"/>
      <c r="K155" s="18"/>
      <c r="L155" s="18"/>
      <c r="M155" s="18"/>
      <c r="N155" s="18"/>
    </row>
    <row r="156" spans="2:14" ht="15" thickBot="1" x14ac:dyDescent="0.25">
      <c r="B156" s="4" t="s">
        <v>95</v>
      </c>
      <c r="C156" s="19">
        <v>0</v>
      </c>
      <c r="D156" s="19">
        <v>0</v>
      </c>
      <c r="E156" s="18" t="str">
        <f t="shared" ref="E156:E157" si="23">IF(C156=0,"-",(D156-C156)/C156)</f>
        <v>-</v>
      </c>
      <c r="F156" s="18"/>
      <c r="G156" s="18"/>
      <c r="H156" s="18"/>
      <c r="I156" s="18"/>
      <c r="J156" s="18"/>
      <c r="K156" s="18"/>
      <c r="L156" s="18"/>
      <c r="M156" s="18"/>
      <c r="N156" s="18"/>
    </row>
    <row r="157" spans="2:14" ht="15" thickBot="1" x14ac:dyDescent="0.25">
      <c r="B157" s="4" t="s">
        <v>96</v>
      </c>
      <c r="C157" s="19">
        <v>0</v>
      </c>
      <c r="D157" s="19">
        <v>0</v>
      </c>
      <c r="E157" s="18" t="str">
        <f t="shared" si="23"/>
        <v>-</v>
      </c>
      <c r="F157" s="18"/>
      <c r="G157" s="18"/>
      <c r="H157" s="18"/>
      <c r="I157" s="18"/>
      <c r="J157" s="18"/>
      <c r="K157" s="18"/>
      <c r="L157" s="18"/>
      <c r="M157" s="18"/>
      <c r="N157" s="18"/>
    </row>
    <row r="158" spans="2:14" ht="15" thickBot="1" x14ac:dyDescent="0.25">
      <c r="B158" s="4" t="s">
        <v>97</v>
      </c>
      <c r="C158" s="18">
        <f>IF(C155=0,"-",C155/(C155+C156+C157))</f>
        <v>1</v>
      </c>
      <c r="D158" s="18">
        <f>IF(D155=0,"-",D155/(D155+D156+D157))</f>
        <v>1</v>
      </c>
      <c r="E158" s="18">
        <f>IF(OR(C158="-",D158="-"),"-",(D158-C158)/C158)</f>
        <v>0</v>
      </c>
      <c r="F158" s="18"/>
      <c r="G158" s="18"/>
      <c r="H158" s="18"/>
      <c r="I158" s="18"/>
      <c r="J158" s="18"/>
      <c r="K158" s="18"/>
      <c r="L158" s="18"/>
      <c r="M158" s="18"/>
      <c r="N158" s="18"/>
    </row>
    <row r="159" spans="2:14" ht="14.25" x14ac:dyDescent="0.2">
      <c r="B159" s="7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</row>
    <row r="160" spans="2:14" ht="14.25" x14ac:dyDescent="0.2">
      <c r="B160" s="7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</row>
    <row r="161" spans="2:14" ht="14.25" x14ac:dyDescent="0.2">
      <c r="B161" s="7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</row>
    <row r="163" spans="2:14" ht="42.75" customHeight="1" thickBot="1" x14ac:dyDescent="0.25">
      <c r="C163" s="8" t="s">
        <v>101</v>
      </c>
      <c r="D163" s="8" t="s">
        <v>102</v>
      </c>
      <c r="E163" s="8" t="s">
        <v>99</v>
      </c>
    </row>
    <row r="164" spans="2:14" ht="20.100000000000001" customHeight="1" thickBot="1" x14ac:dyDescent="0.25">
      <c r="B164" s="4" t="s">
        <v>38</v>
      </c>
      <c r="C164" s="5">
        <v>1</v>
      </c>
      <c r="D164" s="5">
        <v>3</v>
      </c>
      <c r="E164" s="6">
        <f>IF(C164=0,"-",(D164-C164)/C164)</f>
        <v>2</v>
      </c>
    </row>
    <row r="165" spans="2:14" ht="20.100000000000001" customHeight="1" thickBot="1" x14ac:dyDescent="0.25">
      <c r="B165" s="4" t="s">
        <v>41</v>
      </c>
      <c r="C165" s="5">
        <v>0</v>
      </c>
      <c r="D165" s="5">
        <v>0</v>
      </c>
      <c r="E165" s="6" t="str">
        <f t="shared" ref="E165:E166" si="24">IF(C165=0,"-",(D165-C165)/C165)</f>
        <v>-</v>
      </c>
    </row>
    <row r="166" spans="2:14" ht="20.100000000000001" customHeight="1" thickBot="1" x14ac:dyDescent="0.25">
      <c r="B166" s="4" t="s">
        <v>42</v>
      </c>
      <c r="C166" s="5">
        <v>1</v>
      </c>
      <c r="D166" s="5">
        <v>3</v>
      </c>
      <c r="E166" s="6">
        <f t="shared" si="24"/>
        <v>2</v>
      </c>
    </row>
    <row r="167" spans="2:14" ht="20.100000000000001" customHeight="1" thickBot="1" x14ac:dyDescent="0.25">
      <c r="B167" s="4" t="s">
        <v>98</v>
      </c>
      <c r="C167" s="6">
        <f>IF(C164=0,"-",(C165+C166)/C164)</f>
        <v>1</v>
      </c>
      <c r="D167" s="6">
        <f>IF(D164=0,"-",(D165+D166)/D164)</f>
        <v>1</v>
      </c>
      <c r="E167" s="6">
        <f t="shared" ref="E167:E169" si="25">IF(OR(C167="-",D167="-"),"-",(D167-C167)/C167)</f>
        <v>0</v>
      </c>
    </row>
    <row r="168" spans="2:14" ht="20.100000000000001" customHeight="1" thickBot="1" x14ac:dyDescent="0.25">
      <c r="B168" s="4" t="s">
        <v>39</v>
      </c>
      <c r="C168" s="6" t="s">
        <v>103</v>
      </c>
      <c r="D168" s="6" t="s">
        <v>103</v>
      </c>
      <c r="E168" s="6" t="str">
        <f t="shared" si="25"/>
        <v>-</v>
      </c>
    </row>
    <row r="169" spans="2:14" ht="20.100000000000001" customHeight="1" thickBot="1" x14ac:dyDescent="0.25">
      <c r="B169" s="4" t="s">
        <v>40</v>
      </c>
      <c r="C169" s="6">
        <v>1</v>
      </c>
      <c r="D169" s="6">
        <v>1</v>
      </c>
      <c r="E169" s="6">
        <f t="shared" si="25"/>
        <v>0</v>
      </c>
    </row>
    <row r="170" spans="2:14" ht="20.100000000000001" customHeight="1" x14ac:dyDescent="0.2">
      <c r="B170" s="7"/>
      <c r="C170" s="18"/>
      <c r="D170" s="18"/>
      <c r="E170" s="18"/>
    </row>
    <row r="175" spans="2:14" ht="42.75" customHeight="1" thickBot="1" x14ac:dyDescent="0.25">
      <c r="C175" s="8" t="s">
        <v>101</v>
      </c>
      <c r="D175" s="8" t="s">
        <v>102</v>
      </c>
      <c r="E175" s="8" t="s">
        <v>99</v>
      </c>
    </row>
    <row r="176" spans="2:14" ht="15" thickBot="1" x14ac:dyDescent="0.25">
      <c r="B176" s="15" t="s">
        <v>81</v>
      </c>
      <c r="C176" s="5">
        <v>3</v>
      </c>
      <c r="D176" s="5">
        <v>4</v>
      </c>
      <c r="E176" s="6">
        <f>IF(C176=0,"-",(D176-C176)/C176)</f>
        <v>0.33333333333333331</v>
      </c>
      <c r="H176" s="13"/>
    </row>
    <row r="177" spans="2:10" ht="15" thickBot="1" x14ac:dyDescent="0.25">
      <c r="B177" s="4" t="s">
        <v>43</v>
      </c>
      <c r="C177" s="5">
        <v>3</v>
      </c>
      <c r="D177" s="5">
        <v>2</v>
      </c>
      <c r="E177" s="6">
        <f t="shared" ref="E177:E183" si="26">IF(C177=0,"-",(D177-C177)/C177)</f>
        <v>-0.33333333333333331</v>
      </c>
      <c r="H177" s="13"/>
    </row>
    <row r="178" spans="2:10" ht="15" thickBot="1" x14ac:dyDescent="0.25">
      <c r="B178" s="4" t="s">
        <v>47</v>
      </c>
      <c r="C178" s="5">
        <v>0</v>
      </c>
      <c r="D178" s="5">
        <v>1</v>
      </c>
      <c r="E178" s="6" t="str">
        <f t="shared" si="26"/>
        <v>-</v>
      </c>
      <c r="H178" s="13"/>
    </row>
    <row r="179" spans="2:10" ht="15" thickBot="1" x14ac:dyDescent="0.25">
      <c r="B179" s="4" t="s">
        <v>78</v>
      </c>
      <c r="C179" s="5">
        <v>0</v>
      </c>
      <c r="D179" s="5">
        <v>1</v>
      </c>
      <c r="E179" s="6" t="str">
        <f t="shared" si="26"/>
        <v>-</v>
      </c>
      <c r="H179" s="13"/>
    </row>
    <row r="180" spans="2:10" ht="15" thickBot="1" x14ac:dyDescent="0.25">
      <c r="B180" s="15" t="s">
        <v>79</v>
      </c>
      <c r="C180" s="5">
        <v>36</v>
      </c>
      <c r="D180" s="5">
        <v>48</v>
      </c>
      <c r="E180" s="6">
        <f t="shared" si="26"/>
        <v>0.33333333333333331</v>
      </c>
      <c r="H180" s="13"/>
    </row>
    <row r="181" spans="2:10" ht="15" thickBot="1" x14ac:dyDescent="0.25">
      <c r="B181" s="4" t="s">
        <v>47</v>
      </c>
      <c r="C181" s="5">
        <v>35</v>
      </c>
      <c r="D181" s="5">
        <v>43</v>
      </c>
      <c r="E181" s="6">
        <f t="shared" si="26"/>
        <v>0.22857142857142856</v>
      </c>
      <c r="H181" s="13"/>
    </row>
    <row r="182" spans="2:10" ht="15" thickBot="1" x14ac:dyDescent="0.25">
      <c r="B182" s="4" t="s">
        <v>70</v>
      </c>
      <c r="C182" s="5">
        <v>0</v>
      </c>
      <c r="D182" s="5">
        <v>0</v>
      </c>
      <c r="E182" s="6" t="str">
        <f t="shared" si="26"/>
        <v>-</v>
      </c>
      <c r="H182" s="13"/>
    </row>
    <row r="183" spans="2:10" ht="15" thickBot="1" x14ac:dyDescent="0.25">
      <c r="B183" s="4" t="s">
        <v>80</v>
      </c>
      <c r="C183" s="5">
        <v>1</v>
      </c>
      <c r="D183" s="5">
        <v>5</v>
      </c>
      <c r="E183" s="6">
        <f t="shared" si="26"/>
        <v>4</v>
      </c>
      <c r="H183" s="13"/>
    </row>
    <row r="184" spans="2:10" x14ac:dyDescent="0.2">
      <c r="B184" s="9"/>
      <c r="C184" s="9"/>
      <c r="D184" s="9"/>
      <c r="E184" s="9"/>
      <c r="F184" s="9"/>
      <c r="G184" s="9"/>
      <c r="H184" s="9"/>
      <c r="I184" s="9"/>
      <c r="J184" s="9"/>
    </row>
    <row r="185" spans="2:10" x14ac:dyDescent="0.2">
      <c r="B185" s="9"/>
      <c r="C185" s="9"/>
      <c r="D185" s="9"/>
      <c r="E185" s="9"/>
      <c r="F185" s="9"/>
      <c r="G185" s="9"/>
      <c r="H185" s="9"/>
      <c r="I185" s="9"/>
      <c r="J185" s="9"/>
    </row>
    <row r="194" spans="2:5" ht="42.75" customHeight="1" thickBot="1" x14ac:dyDescent="0.25">
      <c r="C194" s="8" t="s">
        <v>101</v>
      </c>
      <c r="D194" s="8" t="s">
        <v>102</v>
      </c>
      <c r="E194" s="8" t="s">
        <v>99</v>
      </c>
    </row>
    <row r="195" spans="2:5" ht="15" thickBot="1" x14ac:dyDescent="0.25">
      <c r="B195" s="4" t="s">
        <v>82</v>
      </c>
      <c r="C195" s="5">
        <v>6</v>
      </c>
      <c r="D195" s="5">
        <v>3</v>
      </c>
      <c r="E195" s="6">
        <f t="shared" ref="E195:E198" si="27">IF(C195=0,"-",(D195-C195)/C195)</f>
        <v>-0.5</v>
      </c>
    </row>
    <row r="196" spans="2:5" ht="15" thickBot="1" x14ac:dyDescent="0.25">
      <c r="B196" s="4" t="s">
        <v>83</v>
      </c>
      <c r="C196" s="5">
        <v>0</v>
      </c>
      <c r="D196" s="5">
        <v>0</v>
      </c>
      <c r="E196" s="6" t="str">
        <f t="shared" si="27"/>
        <v>-</v>
      </c>
    </row>
    <row r="197" spans="2:5" ht="15" thickBot="1" x14ac:dyDescent="0.25">
      <c r="B197" s="4" t="s">
        <v>84</v>
      </c>
      <c r="C197" s="5">
        <v>6</v>
      </c>
      <c r="D197" s="5">
        <v>3</v>
      </c>
      <c r="E197" s="6">
        <f t="shared" si="27"/>
        <v>-0.5</v>
      </c>
    </row>
    <row r="198" spans="2:5" ht="15" thickBot="1" x14ac:dyDescent="0.25">
      <c r="B198" s="4" t="s">
        <v>85</v>
      </c>
      <c r="C198" s="5">
        <v>6</v>
      </c>
      <c r="D198" s="5">
        <v>3</v>
      </c>
      <c r="E198" s="6">
        <f t="shared" si="27"/>
        <v>-0.5</v>
      </c>
    </row>
    <row r="199" spans="2:5" ht="14.25" x14ac:dyDescent="0.2">
      <c r="B199" s="7"/>
      <c r="C199" s="19"/>
      <c r="D199" s="19"/>
      <c r="E199" s="18"/>
    </row>
    <row r="204" spans="2:5" ht="42.75" customHeight="1" thickBot="1" x14ac:dyDescent="0.25">
      <c r="C204" s="8" t="s">
        <v>101</v>
      </c>
      <c r="D204" s="8" t="s">
        <v>102</v>
      </c>
      <c r="E204" s="8" t="s">
        <v>99</v>
      </c>
    </row>
    <row r="205" spans="2:5" ht="20.100000000000001" customHeight="1" thickBot="1" x14ac:dyDescent="0.25">
      <c r="B205" s="16" t="s">
        <v>88</v>
      </c>
      <c r="C205" s="5"/>
      <c r="D205" s="5"/>
      <c r="E205" s="6" t="str">
        <f t="shared" ref="E205:E208" si="28">IF(C205=0,"-",(D205-C205)/C205)</f>
        <v>-</v>
      </c>
    </row>
    <row r="206" spans="2:5" ht="20.100000000000001" customHeight="1" thickBot="1" x14ac:dyDescent="0.25">
      <c r="B206" s="17" t="s">
        <v>89</v>
      </c>
      <c r="C206" s="5">
        <v>6</v>
      </c>
      <c r="D206" s="5">
        <v>3</v>
      </c>
      <c r="E206" s="6">
        <f t="shared" si="28"/>
        <v>-0.5</v>
      </c>
    </row>
    <row r="207" spans="2:5" ht="20.100000000000001" customHeight="1" thickBot="1" x14ac:dyDescent="0.25">
      <c r="B207" s="17" t="s">
        <v>86</v>
      </c>
      <c r="C207" s="5">
        <v>6</v>
      </c>
      <c r="D207" s="5">
        <v>1</v>
      </c>
      <c r="E207" s="6">
        <f t="shared" si="28"/>
        <v>-0.83333333333333337</v>
      </c>
    </row>
    <row r="208" spans="2:5" ht="20.100000000000001" customHeight="1" thickBot="1" x14ac:dyDescent="0.25">
      <c r="B208" s="17" t="s">
        <v>87</v>
      </c>
      <c r="C208" s="5">
        <v>0</v>
      </c>
      <c r="D208" s="5">
        <v>2</v>
      </c>
      <c r="E208" s="6" t="str">
        <f t="shared" si="28"/>
        <v>-</v>
      </c>
    </row>
    <row r="209" spans="2:5" ht="20.100000000000001" customHeight="1" thickBot="1" x14ac:dyDescent="0.25">
      <c r="B209" s="17" t="s">
        <v>90</v>
      </c>
      <c r="C209" s="5"/>
      <c r="D209" s="5"/>
      <c r="E209" s="6"/>
    </row>
    <row r="210" spans="2:5" ht="20.100000000000001" customHeight="1" thickBot="1" x14ac:dyDescent="0.25">
      <c r="B210" s="17" t="s">
        <v>89</v>
      </c>
      <c r="C210" s="5">
        <v>0</v>
      </c>
      <c r="D210" s="5">
        <v>0</v>
      </c>
      <c r="E210" s="6" t="str">
        <f>IF(C210=0,"-",(D210-C210)/C210)</f>
        <v>-</v>
      </c>
    </row>
    <row r="211" spans="2:5" ht="15" thickBot="1" x14ac:dyDescent="0.25">
      <c r="B211" s="17" t="s">
        <v>86</v>
      </c>
      <c r="C211" s="5">
        <v>0</v>
      </c>
      <c r="D211" s="5">
        <v>0</v>
      </c>
      <c r="E211" s="6" t="str">
        <f t="shared" ref="E211:E212" si="29">IF(C211=0,"-",(D211-C211)/C211)</f>
        <v>-</v>
      </c>
    </row>
    <row r="212" spans="2:5" ht="15" thickBot="1" x14ac:dyDescent="0.25">
      <c r="B212" s="17" t="s">
        <v>87</v>
      </c>
      <c r="C212" s="5">
        <v>0</v>
      </c>
      <c r="D212" s="5">
        <v>0</v>
      </c>
      <c r="E212" s="6" t="str">
        <f t="shared" si="29"/>
        <v>-</v>
      </c>
    </row>
    <row r="213" spans="2:5" ht="14.25" x14ac:dyDescent="0.2">
      <c r="B213" s="21"/>
      <c r="C213" s="19"/>
      <c r="D213" s="19"/>
      <c r="E213" s="18"/>
    </row>
    <row r="218" spans="2:5" ht="42.75" customHeight="1" thickBot="1" x14ac:dyDescent="0.25">
      <c r="C218" s="8" t="s">
        <v>101</v>
      </c>
      <c r="D218" s="8" t="s">
        <v>102</v>
      </c>
      <c r="E218" s="8" t="s">
        <v>99</v>
      </c>
    </row>
    <row r="219" spans="2:5" ht="15" thickBot="1" x14ac:dyDescent="0.25">
      <c r="B219" s="16" t="s">
        <v>91</v>
      </c>
      <c r="C219" s="5">
        <v>6</v>
      </c>
      <c r="D219" s="5">
        <v>9</v>
      </c>
      <c r="E219" s="6">
        <f t="shared" ref="E219:E221" si="30">IF(C219=0,"-",(D219-C219)/C219)</f>
        <v>0.5</v>
      </c>
    </row>
    <row r="220" spans="2:5" ht="15" thickBot="1" x14ac:dyDescent="0.25">
      <c r="B220" s="16" t="s">
        <v>92</v>
      </c>
      <c r="C220" s="5">
        <v>7</v>
      </c>
      <c r="D220" s="5">
        <v>7</v>
      </c>
      <c r="E220" s="6">
        <f t="shared" si="30"/>
        <v>0</v>
      </c>
    </row>
    <row r="221" spans="2:5" ht="15" thickBot="1" x14ac:dyDescent="0.25">
      <c r="B221" s="16" t="s">
        <v>93</v>
      </c>
      <c r="C221" s="5">
        <v>9</v>
      </c>
      <c r="D221" s="5">
        <v>9</v>
      </c>
      <c r="E221" s="6">
        <f t="shared" si="30"/>
        <v>0</v>
      </c>
    </row>
    <row r="222" spans="2:5" ht="15" thickBot="1" x14ac:dyDescent="0.25">
      <c r="C222" s="5"/>
      <c r="D222" s="5"/>
      <c r="E222" s="6"/>
    </row>
    <row r="223" spans="2:5" ht="15" thickBot="1" x14ac:dyDescent="0.25">
      <c r="C223" s="5"/>
      <c r="D223" s="5"/>
      <c r="E223" s="6"/>
    </row>
    <row r="224" spans="2:5" ht="15" thickBot="1" x14ac:dyDescent="0.25">
      <c r="C224" s="5"/>
      <c r="D224" s="5"/>
      <c r="E224" s="6"/>
    </row>
    <row r="225" spans="3:5" ht="15" thickBot="1" x14ac:dyDescent="0.25">
      <c r="C225" s="5"/>
      <c r="D225" s="5"/>
      <c r="E225" s="6"/>
    </row>
    <row r="226" spans="3:5" ht="15" thickBot="1" x14ac:dyDescent="0.25">
      <c r="C226" s="5"/>
      <c r="D226" s="5"/>
      <c r="E226" s="6"/>
    </row>
  </sheetData>
  <mergeCells count="6">
    <mergeCell ref="C124:F124"/>
    <mergeCell ref="G124:J124"/>
    <mergeCell ref="K124:N124"/>
    <mergeCell ref="C139:F139"/>
    <mergeCell ref="G139:J139"/>
    <mergeCell ref="K139:N139"/>
  </mergeCells>
  <pageMargins left="0.70866141732283472" right="0.70866141732283472" top="0.74803149606299213" bottom="0.74803149606299213" header="0.31496062992125984" footer="0.31496062992125984"/>
  <pageSetup paperSize="9" scale="11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26"/>
  <sheetViews>
    <sheetView workbookViewId="0"/>
  </sheetViews>
  <sheetFormatPr baseColWidth="10" defaultRowHeight="12.75" x14ac:dyDescent="0.2"/>
  <cols>
    <col min="2" max="2" width="56.875" bestFit="1" customWidth="1"/>
    <col min="3" max="4" width="12.5" customWidth="1"/>
    <col min="5" max="5" width="12.75" customWidth="1"/>
    <col min="6" max="6" width="8.75" bestFit="1" customWidth="1"/>
    <col min="7" max="7" width="11.625" customWidth="1"/>
    <col min="8" max="8" width="12.125" customWidth="1"/>
    <col min="9" max="9" width="12.75" customWidth="1"/>
    <col min="10" max="10" width="8.75" bestFit="1" customWidth="1"/>
    <col min="11" max="11" width="11.625" bestFit="1" customWidth="1"/>
    <col min="12" max="12" width="12" bestFit="1" customWidth="1"/>
    <col min="13" max="13" width="12.75" customWidth="1"/>
    <col min="14" max="14" width="9.625" bestFit="1" customWidth="1"/>
  </cols>
  <sheetData>
    <row r="1" spans="1:5" ht="15" thickBot="1" x14ac:dyDescent="0.25">
      <c r="A1" s="5"/>
      <c r="B1" s="5"/>
    </row>
    <row r="2" spans="1:5" ht="15" thickBot="1" x14ac:dyDescent="0.25">
      <c r="A2" s="5"/>
      <c r="B2" s="5"/>
    </row>
    <row r="3" spans="1:5" ht="15" thickBot="1" x14ac:dyDescent="0.25">
      <c r="A3" s="5"/>
      <c r="B3" s="5"/>
    </row>
    <row r="11" spans="1:5" ht="27" customHeight="1" x14ac:dyDescent="0.2">
      <c r="B11" s="20" t="str">
        <f>Portada!B9</f>
        <v>2º Trimestre 2019</v>
      </c>
    </row>
    <row r="13" spans="1:5" ht="42.75" customHeight="1" thickBot="1" x14ac:dyDescent="0.25">
      <c r="C13" s="8" t="s">
        <v>101</v>
      </c>
      <c r="D13" s="8" t="s">
        <v>102</v>
      </c>
      <c r="E13" s="8" t="s">
        <v>99</v>
      </c>
    </row>
    <row r="14" spans="1:5" ht="20.100000000000001" customHeight="1" thickBot="1" x14ac:dyDescent="0.25">
      <c r="B14" s="4" t="s">
        <v>22</v>
      </c>
      <c r="C14" s="5">
        <v>455</v>
      </c>
      <c r="D14" s="5">
        <v>455</v>
      </c>
      <c r="E14" s="6">
        <f>IF(C14&gt;0,(D14-C14)/C14,"-")</f>
        <v>0</v>
      </c>
    </row>
    <row r="15" spans="1:5" ht="20.100000000000001" customHeight="1" thickBot="1" x14ac:dyDescent="0.25">
      <c r="B15" s="4" t="s">
        <v>17</v>
      </c>
      <c r="C15" s="5">
        <v>455</v>
      </c>
      <c r="D15" s="5">
        <v>447</v>
      </c>
      <c r="E15" s="6">
        <f t="shared" ref="E15:E23" si="0">IF(C15&gt;0,(D15-C15)/C15,"-")</f>
        <v>-1.7582417582417582E-2</v>
      </c>
    </row>
    <row r="16" spans="1:5" ht="20.100000000000001" customHeight="1" thickBot="1" x14ac:dyDescent="0.25">
      <c r="B16" s="4" t="s">
        <v>18</v>
      </c>
      <c r="C16" s="5">
        <v>289</v>
      </c>
      <c r="D16" s="5">
        <v>231</v>
      </c>
      <c r="E16" s="6">
        <f t="shared" si="0"/>
        <v>-0.20069204152249134</v>
      </c>
    </row>
    <row r="17" spans="2:5" ht="20.100000000000001" customHeight="1" thickBot="1" x14ac:dyDescent="0.25">
      <c r="B17" s="4" t="s">
        <v>19</v>
      </c>
      <c r="C17" s="5">
        <v>166</v>
      </c>
      <c r="D17" s="5">
        <v>216</v>
      </c>
      <c r="E17" s="6">
        <f t="shared" si="0"/>
        <v>0.30120481927710846</v>
      </c>
    </row>
    <row r="18" spans="2:5" ht="20.100000000000001" customHeight="1" thickBot="1" x14ac:dyDescent="0.25">
      <c r="B18" s="4" t="s">
        <v>20</v>
      </c>
      <c r="C18" s="6">
        <f>C17/C15</f>
        <v>0.36483516483516482</v>
      </c>
      <c r="D18" s="6">
        <f>D17/D15</f>
        <v>0.48322147651006714</v>
      </c>
      <c r="E18" s="6">
        <f t="shared" si="0"/>
        <v>0.32449260127759372</v>
      </c>
    </row>
    <row r="19" spans="2:5" ht="30" customHeight="1" thickBot="1" x14ac:dyDescent="0.25">
      <c r="B19" s="4" t="s">
        <v>23</v>
      </c>
      <c r="C19" s="5">
        <v>28</v>
      </c>
      <c r="D19" s="5">
        <v>17</v>
      </c>
      <c r="E19" s="6">
        <f t="shared" si="0"/>
        <v>-0.39285714285714285</v>
      </c>
    </row>
    <row r="20" spans="2:5" ht="20.100000000000001" customHeight="1" thickBot="1" x14ac:dyDescent="0.25">
      <c r="B20" s="4" t="s">
        <v>24</v>
      </c>
      <c r="C20" s="5">
        <v>14</v>
      </c>
      <c r="D20" s="5">
        <v>12</v>
      </c>
      <c r="E20" s="6">
        <f t="shared" si="0"/>
        <v>-0.14285714285714285</v>
      </c>
    </row>
    <row r="21" spans="2:5" ht="20.100000000000001" customHeight="1" thickBot="1" x14ac:dyDescent="0.25">
      <c r="B21" s="4" t="s">
        <v>25</v>
      </c>
      <c r="C21" s="5">
        <v>14</v>
      </c>
      <c r="D21" s="5">
        <v>5</v>
      </c>
      <c r="E21" s="6">
        <f t="shared" si="0"/>
        <v>-0.6428571428571429</v>
      </c>
    </row>
    <row r="22" spans="2:5" ht="20.100000000000001" customHeight="1" thickBot="1" x14ac:dyDescent="0.25">
      <c r="B22" s="4" t="s">
        <v>21</v>
      </c>
      <c r="C22" s="6">
        <f>C21/C19</f>
        <v>0.5</v>
      </c>
      <c r="D22" s="6">
        <f t="shared" ref="D22" si="1">D21/D19</f>
        <v>0.29411764705882354</v>
      </c>
      <c r="E22" s="6">
        <f t="shared" si="0"/>
        <v>-0.41176470588235292</v>
      </c>
    </row>
    <row r="23" spans="2:5" ht="20.100000000000001" customHeight="1" thickBot="1" x14ac:dyDescent="0.25">
      <c r="B23" s="7" t="s">
        <v>26</v>
      </c>
      <c r="C23" s="6">
        <v>0.13910757142638763</v>
      </c>
      <c r="D23" s="6">
        <v>0.13529751833478115</v>
      </c>
      <c r="E23" s="6">
        <f t="shared" si="0"/>
        <v>-2.7389257482815507E-2</v>
      </c>
    </row>
    <row r="31" spans="2:5" ht="42.75" customHeight="1" thickBot="1" x14ac:dyDescent="0.25">
      <c r="C31" s="8" t="s">
        <v>101</v>
      </c>
      <c r="D31" s="8" t="s">
        <v>102</v>
      </c>
      <c r="E31" s="8" t="s">
        <v>99</v>
      </c>
    </row>
    <row r="32" spans="2:5" ht="20.100000000000001" customHeight="1" thickBot="1" x14ac:dyDescent="0.25">
      <c r="B32" s="4" t="s">
        <v>27</v>
      </c>
      <c r="C32" s="5">
        <v>83</v>
      </c>
      <c r="D32" s="5">
        <v>96</v>
      </c>
      <c r="E32" s="6">
        <f>IF(C32&gt;0,(D32-C32)/C32,"-")</f>
        <v>0.15662650602409639</v>
      </c>
    </row>
    <row r="33" spans="2:5" ht="20.100000000000001" customHeight="1" thickBot="1" x14ac:dyDescent="0.25">
      <c r="B33" s="4" t="s">
        <v>29</v>
      </c>
      <c r="C33" s="5">
        <v>0</v>
      </c>
      <c r="D33" s="5">
        <v>0</v>
      </c>
      <c r="E33" s="6" t="str">
        <f t="shared" ref="E33:E35" si="2">IF(C33&gt;0,(D33-C33)/C33,"-")</f>
        <v>-</v>
      </c>
    </row>
    <row r="34" spans="2:5" ht="20.100000000000001" customHeight="1" thickBot="1" x14ac:dyDescent="0.25">
      <c r="B34" s="4" t="s">
        <v>28</v>
      </c>
      <c r="C34" s="5">
        <v>64</v>
      </c>
      <c r="D34" s="5">
        <v>75</v>
      </c>
      <c r="E34" s="6">
        <f t="shared" si="2"/>
        <v>0.171875</v>
      </c>
    </row>
    <row r="35" spans="2:5" ht="20.100000000000001" customHeight="1" thickBot="1" x14ac:dyDescent="0.25">
      <c r="B35" s="4" t="s">
        <v>30</v>
      </c>
      <c r="C35" s="5">
        <v>19</v>
      </c>
      <c r="D35" s="5">
        <v>21</v>
      </c>
      <c r="E35" s="6">
        <f t="shared" si="2"/>
        <v>0.10526315789473684</v>
      </c>
    </row>
    <row r="41" spans="2:5" ht="42.75" customHeight="1" thickBot="1" x14ac:dyDescent="0.25">
      <c r="C41" s="8" t="s">
        <v>101</v>
      </c>
      <c r="D41" s="8" t="s">
        <v>102</v>
      </c>
      <c r="E41" s="8" t="s">
        <v>99</v>
      </c>
    </row>
    <row r="42" spans="2:5" ht="20.100000000000001" customHeight="1" thickBot="1" x14ac:dyDescent="0.25">
      <c r="B42" s="4" t="s">
        <v>33</v>
      </c>
      <c r="C42" s="5">
        <v>39</v>
      </c>
      <c r="D42" s="5">
        <v>54</v>
      </c>
      <c r="E42" s="6">
        <f>IF(C42&gt;0,(D42-C42)/C42,"-")</f>
        <v>0.38461538461538464</v>
      </c>
    </row>
    <row r="43" spans="2:5" ht="20.100000000000001" customHeight="1" thickBot="1" x14ac:dyDescent="0.25">
      <c r="B43" s="4" t="s">
        <v>34</v>
      </c>
      <c r="C43" s="5">
        <v>4</v>
      </c>
      <c r="D43" s="5">
        <v>1</v>
      </c>
      <c r="E43" s="6">
        <f t="shared" ref="E43:E49" si="3">IF(C43&gt;0,(D43-C43)/C43,"-")</f>
        <v>-0.75</v>
      </c>
    </row>
    <row r="44" spans="2:5" ht="20.100000000000001" customHeight="1" thickBot="1" x14ac:dyDescent="0.25">
      <c r="B44" s="4" t="s">
        <v>31</v>
      </c>
      <c r="C44" s="5">
        <v>26</v>
      </c>
      <c r="D44" s="5">
        <v>19</v>
      </c>
      <c r="E44" s="6">
        <f t="shared" si="3"/>
        <v>-0.26923076923076922</v>
      </c>
    </row>
    <row r="45" spans="2:5" ht="20.100000000000001" customHeight="1" thickBot="1" x14ac:dyDescent="0.25">
      <c r="B45" s="4" t="s">
        <v>32</v>
      </c>
      <c r="C45" s="5">
        <v>121</v>
      </c>
      <c r="D45" s="5">
        <v>161</v>
      </c>
      <c r="E45" s="6">
        <f t="shared" si="3"/>
        <v>0.33057851239669422</v>
      </c>
    </row>
    <row r="46" spans="2:5" ht="20.100000000000001" customHeight="1" thickBot="1" x14ac:dyDescent="0.25">
      <c r="B46" s="4" t="s">
        <v>35</v>
      </c>
      <c r="C46" s="5">
        <v>134</v>
      </c>
      <c r="D46" s="5">
        <v>110</v>
      </c>
      <c r="E46" s="6">
        <f t="shared" si="3"/>
        <v>-0.17910447761194029</v>
      </c>
    </row>
    <row r="47" spans="2:5" ht="20.100000000000001" customHeight="1" thickBot="1" x14ac:dyDescent="0.25">
      <c r="B47" s="4" t="s">
        <v>67</v>
      </c>
      <c r="C47" s="5">
        <v>162</v>
      </c>
      <c r="D47" s="5">
        <v>109</v>
      </c>
      <c r="E47" s="6">
        <f t="shared" si="3"/>
        <v>-0.3271604938271605</v>
      </c>
    </row>
    <row r="48" spans="2:5" ht="20.100000000000001" customHeight="1" collapsed="1" thickBot="1" x14ac:dyDescent="0.25">
      <c r="B48" s="4" t="s">
        <v>36</v>
      </c>
      <c r="C48" s="6">
        <f>C42/(C42+C43)</f>
        <v>0.90697674418604646</v>
      </c>
      <c r="D48" s="6">
        <f>D42/(D42+D43)</f>
        <v>0.98181818181818181</v>
      </c>
      <c r="E48" s="6">
        <f t="shared" si="3"/>
        <v>8.2517482517482574E-2</v>
      </c>
    </row>
    <row r="49" spans="2:5" ht="20.100000000000001" customHeight="1" thickBot="1" x14ac:dyDescent="0.25">
      <c r="B49" s="4" t="s">
        <v>37</v>
      </c>
      <c r="C49" s="6">
        <f>C45/(C44+C45)</f>
        <v>0.8231292517006803</v>
      </c>
      <c r="D49" s="6">
        <f t="shared" ref="D49" si="4">D45/(D44+D45)</f>
        <v>0.89444444444444449</v>
      </c>
      <c r="E49" s="6">
        <f t="shared" si="3"/>
        <v>8.6639118457300296E-2</v>
      </c>
    </row>
    <row r="55" spans="2:5" ht="42.75" customHeight="1" thickBot="1" x14ac:dyDescent="0.25">
      <c r="C55" s="8" t="s">
        <v>101</v>
      </c>
      <c r="D55" s="8" t="s">
        <v>102</v>
      </c>
      <c r="E55" s="8" t="s">
        <v>99</v>
      </c>
    </row>
    <row r="56" spans="2:5" ht="20.100000000000001" customHeight="1" thickBot="1" x14ac:dyDescent="0.25">
      <c r="B56" s="4" t="s">
        <v>38</v>
      </c>
      <c r="C56" s="5">
        <v>46</v>
      </c>
      <c r="D56" s="5">
        <v>55</v>
      </c>
      <c r="E56" s="6">
        <f>IF(C56&gt;0,(D56-C56)/C56,"-")</f>
        <v>0.19565217391304349</v>
      </c>
    </row>
    <row r="57" spans="2:5" ht="20.100000000000001" customHeight="1" thickBot="1" x14ac:dyDescent="0.25">
      <c r="B57" s="4" t="s">
        <v>41</v>
      </c>
      <c r="C57" s="5">
        <v>23</v>
      </c>
      <c r="D57" s="5">
        <v>34</v>
      </c>
      <c r="E57" s="6">
        <f t="shared" ref="E57:E61" si="5">IF(C57&gt;0,(D57-C57)/C57,"-")</f>
        <v>0.47826086956521741</v>
      </c>
    </row>
    <row r="58" spans="2:5" ht="20.100000000000001" customHeight="1" thickBot="1" x14ac:dyDescent="0.25">
      <c r="B58" s="4" t="s">
        <v>42</v>
      </c>
      <c r="C58" s="5">
        <v>19</v>
      </c>
      <c r="D58" s="5">
        <v>20</v>
      </c>
      <c r="E58" s="6">
        <f t="shared" si="5"/>
        <v>5.2631578947368418E-2</v>
      </c>
    </row>
    <row r="59" spans="2:5" ht="20.100000000000001" customHeight="1" collapsed="1" thickBot="1" x14ac:dyDescent="0.25">
      <c r="B59" s="4" t="s">
        <v>98</v>
      </c>
      <c r="C59" s="6">
        <f>(C57+C58)/C56</f>
        <v>0.91304347826086951</v>
      </c>
      <c r="D59" s="6">
        <f>(D57+D58)/D56</f>
        <v>0.98181818181818181</v>
      </c>
      <c r="E59" s="6">
        <f t="shared" si="5"/>
        <v>7.5324675324675378E-2</v>
      </c>
    </row>
    <row r="60" spans="2:5" ht="20.100000000000001" customHeight="1" thickBot="1" x14ac:dyDescent="0.25">
      <c r="B60" s="4" t="s">
        <v>39</v>
      </c>
      <c r="C60" s="6">
        <v>0.92</v>
      </c>
      <c r="D60" s="6">
        <v>1</v>
      </c>
      <c r="E60" s="6">
        <f t="shared" si="5"/>
        <v>8.6956521739130391E-2</v>
      </c>
    </row>
    <row r="61" spans="2:5" ht="20.100000000000001" customHeight="1" thickBot="1" x14ac:dyDescent="0.25">
      <c r="B61" s="4" t="s">
        <v>40</v>
      </c>
      <c r="C61" s="6">
        <v>0.90476190476190477</v>
      </c>
      <c r="D61" s="6">
        <v>0.95238095238095233</v>
      </c>
      <c r="E61" s="6">
        <f t="shared" si="5"/>
        <v>5.2631578947368356E-2</v>
      </c>
    </row>
    <row r="62" spans="2:5" ht="15" thickBot="1" x14ac:dyDescent="0.25">
      <c r="E62" s="6"/>
    </row>
    <row r="67" spans="2:10" ht="42.75" customHeight="1" thickBot="1" x14ac:dyDescent="0.25">
      <c r="C67" s="8" t="s">
        <v>101</v>
      </c>
      <c r="D67" s="8" t="s">
        <v>102</v>
      </c>
      <c r="E67" s="8" t="s">
        <v>99</v>
      </c>
    </row>
    <row r="68" spans="2:10" ht="20.100000000000001" customHeight="1" thickBot="1" x14ac:dyDescent="0.25">
      <c r="B68" s="4" t="s">
        <v>44</v>
      </c>
      <c r="C68" s="5">
        <v>534</v>
      </c>
      <c r="D68" s="5">
        <v>524</v>
      </c>
      <c r="E68" s="6">
        <f>IF(C68&gt;0,(D68-C68)/C68,"-")</f>
        <v>-1.8726591760299626E-2</v>
      </c>
    </row>
    <row r="69" spans="2:10" ht="20.100000000000001" customHeight="1" thickBot="1" x14ac:dyDescent="0.25">
      <c r="B69" s="4" t="s">
        <v>45</v>
      </c>
      <c r="C69" s="5">
        <v>69</v>
      </c>
      <c r="D69" s="5">
        <v>85</v>
      </c>
      <c r="E69" s="6">
        <f t="shared" ref="E69:E75" si="6">IF(C69&gt;0,(D69-C69)/C69,"-")</f>
        <v>0.2318840579710145</v>
      </c>
    </row>
    <row r="70" spans="2:10" ht="20.100000000000001" customHeight="1" thickBot="1" x14ac:dyDescent="0.25">
      <c r="B70" s="4" t="s">
        <v>43</v>
      </c>
      <c r="C70" s="5">
        <v>1</v>
      </c>
      <c r="D70" s="5">
        <v>1</v>
      </c>
      <c r="E70" s="6">
        <f t="shared" si="6"/>
        <v>0</v>
      </c>
    </row>
    <row r="71" spans="2:10" ht="20.100000000000001" customHeight="1" thickBot="1" x14ac:dyDescent="0.25">
      <c r="B71" s="4" t="s">
        <v>46</v>
      </c>
      <c r="C71" s="5">
        <v>337</v>
      </c>
      <c r="D71" s="5">
        <v>324</v>
      </c>
      <c r="E71" s="6">
        <f t="shared" si="6"/>
        <v>-3.857566765578635E-2</v>
      </c>
    </row>
    <row r="72" spans="2:10" ht="20.100000000000001" customHeight="1" thickBot="1" x14ac:dyDescent="0.25">
      <c r="B72" s="4" t="s">
        <v>47</v>
      </c>
      <c r="C72" s="5">
        <v>109</v>
      </c>
      <c r="D72" s="5">
        <v>98</v>
      </c>
      <c r="E72" s="6">
        <f t="shared" si="6"/>
        <v>-0.10091743119266056</v>
      </c>
    </row>
    <row r="73" spans="2:10" ht="20.100000000000001" customHeight="1" thickBot="1" x14ac:dyDescent="0.25">
      <c r="B73" s="4" t="s">
        <v>48</v>
      </c>
      <c r="C73" s="5">
        <v>18</v>
      </c>
      <c r="D73" s="5">
        <v>16</v>
      </c>
      <c r="E73" s="6">
        <f t="shared" si="6"/>
        <v>-0.1111111111111111</v>
      </c>
    </row>
    <row r="74" spans="2:10" ht="20.100000000000001" customHeight="1" thickBot="1" x14ac:dyDescent="0.25">
      <c r="B74" s="4" t="s">
        <v>49</v>
      </c>
      <c r="C74" s="5">
        <v>0</v>
      </c>
      <c r="D74" s="5">
        <v>0</v>
      </c>
      <c r="E74" s="6" t="str">
        <f t="shared" si="6"/>
        <v>-</v>
      </c>
    </row>
    <row r="75" spans="2:10" ht="20.100000000000001" customHeight="1" thickBot="1" x14ac:dyDescent="0.25">
      <c r="B75" s="4" t="s">
        <v>50</v>
      </c>
      <c r="C75" s="5">
        <v>0</v>
      </c>
      <c r="D75" s="5">
        <v>0</v>
      </c>
      <c r="E75" s="6" t="str">
        <f t="shared" si="6"/>
        <v>-</v>
      </c>
    </row>
    <row r="76" spans="2:10" x14ac:dyDescent="0.2">
      <c r="B76" s="9"/>
      <c r="C76" s="9"/>
      <c r="D76" s="9"/>
      <c r="E76" s="9"/>
      <c r="F76" s="9"/>
      <c r="G76" s="9"/>
      <c r="H76" s="9"/>
      <c r="I76" s="9"/>
      <c r="J76" s="9"/>
    </row>
    <row r="77" spans="2:10" x14ac:dyDescent="0.2">
      <c r="B77" s="9"/>
      <c r="C77" s="9"/>
      <c r="D77" s="9"/>
      <c r="E77" s="9"/>
      <c r="F77" s="9"/>
      <c r="G77" s="9"/>
      <c r="H77" s="9"/>
      <c r="I77" s="9"/>
      <c r="J77" s="9"/>
    </row>
    <row r="87" spans="2:5" ht="42.75" customHeight="1" thickBot="1" x14ac:dyDescent="0.25">
      <c r="C87" s="8" t="s">
        <v>101</v>
      </c>
      <c r="D87" s="8" t="s">
        <v>102</v>
      </c>
      <c r="E87" s="8" t="s">
        <v>99</v>
      </c>
    </row>
    <row r="88" spans="2:5" ht="29.25" thickBot="1" x14ac:dyDescent="0.25">
      <c r="B88" s="4" t="s">
        <v>51</v>
      </c>
      <c r="C88" s="5">
        <v>55</v>
      </c>
      <c r="D88" s="5">
        <v>61</v>
      </c>
      <c r="E88" s="6">
        <f>IF(C88&gt;0,(D88-C88)/C88,"-")</f>
        <v>0.10909090909090909</v>
      </c>
    </row>
    <row r="89" spans="2:5" ht="29.25" thickBot="1" x14ac:dyDescent="0.25">
      <c r="B89" s="4" t="s">
        <v>52</v>
      </c>
      <c r="C89" s="5">
        <v>34</v>
      </c>
      <c r="D89" s="5">
        <v>32</v>
      </c>
      <c r="E89" s="6">
        <f t="shared" ref="E89:E91" si="7">IF(C89&gt;0,(D89-C89)/C89,"-")</f>
        <v>-5.8823529411764705E-2</v>
      </c>
    </row>
    <row r="90" spans="2:5" ht="29.25" customHeight="1" thickBot="1" x14ac:dyDescent="0.25">
      <c r="B90" s="4" t="s">
        <v>53</v>
      </c>
      <c r="C90" s="5">
        <v>23</v>
      </c>
      <c r="D90" s="5">
        <v>22</v>
      </c>
      <c r="E90" s="6">
        <f t="shared" si="7"/>
        <v>-4.3478260869565216E-2</v>
      </c>
    </row>
    <row r="91" spans="2:5" ht="29.25" customHeight="1" thickBot="1" x14ac:dyDescent="0.25">
      <c r="B91" s="4" t="s">
        <v>54</v>
      </c>
      <c r="C91" s="6">
        <f>(C88+C89)/(C88+C89+C90)</f>
        <v>0.7946428571428571</v>
      </c>
      <c r="D91" s="6">
        <f>(D88+D89)/(D88+D89+D90)</f>
        <v>0.80869565217391304</v>
      </c>
      <c r="E91" s="6">
        <f t="shared" si="7"/>
        <v>1.7684416218856917E-2</v>
      </c>
    </row>
    <row r="97" spans="2:5" ht="42.75" customHeight="1" thickBot="1" x14ac:dyDescent="0.25">
      <c r="C97" s="8" t="s">
        <v>101</v>
      </c>
      <c r="D97" s="8" t="s">
        <v>102</v>
      </c>
      <c r="E97" s="8" t="s">
        <v>99</v>
      </c>
    </row>
    <row r="98" spans="2:5" ht="20.100000000000001" customHeight="1" thickBot="1" x14ac:dyDescent="0.25">
      <c r="B98" s="4" t="s">
        <v>38</v>
      </c>
      <c r="C98" s="5">
        <v>112</v>
      </c>
      <c r="D98" s="5">
        <v>115</v>
      </c>
      <c r="E98" s="6">
        <f>IF(C98&gt;0,(D98-C98)/C98,"-")</f>
        <v>2.6785714285714284E-2</v>
      </c>
    </row>
    <row r="99" spans="2:5" ht="20.100000000000001" customHeight="1" thickBot="1" x14ac:dyDescent="0.25">
      <c r="B99" s="4" t="s">
        <v>41</v>
      </c>
      <c r="C99" s="5">
        <v>45</v>
      </c>
      <c r="D99" s="5">
        <v>54</v>
      </c>
      <c r="E99" s="6">
        <f t="shared" ref="E99:E103" si="8">IF(C99&gt;0,(D99-C99)/C99,"-")</f>
        <v>0.2</v>
      </c>
    </row>
    <row r="100" spans="2:5" ht="20.100000000000001" customHeight="1" thickBot="1" x14ac:dyDescent="0.25">
      <c r="B100" s="4" t="s">
        <v>42</v>
      </c>
      <c r="C100" s="5">
        <v>44</v>
      </c>
      <c r="D100" s="5">
        <v>39</v>
      </c>
      <c r="E100" s="6">
        <f t="shared" si="8"/>
        <v>-0.11363636363636363</v>
      </c>
    </row>
    <row r="101" spans="2:5" ht="20.100000000000001" customHeight="1" thickBot="1" x14ac:dyDescent="0.25">
      <c r="B101" s="4" t="s">
        <v>98</v>
      </c>
      <c r="C101" s="6">
        <f>(C99+C100)/C98</f>
        <v>0.7946428571428571</v>
      </c>
      <c r="D101" s="6">
        <f>(D99+D100)/D98</f>
        <v>0.80869565217391304</v>
      </c>
      <c r="E101" s="6">
        <f t="shared" si="8"/>
        <v>1.7684416218856917E-2</v>
      </c>
    </row>
    <row r="102" spans="2:5" ht="20.100000000000001" customHeight="1" thickBot="1" x14ac:dyDescent="0.25">
      <c r="B102" s="4" t="s">
        <v>39</v>
      </c>
      <c r="C102" s="6">
        <v>0.78947368421052633</v>
      </c>
      <c r="D102" s="6">
        <v>0.78260869565217395</v>
      </c>
      <c r="E102" s="6">
        <f t="shared" si="8"/>
        <v>-8.6956521739130158E-3</v>
      </c>
    </row>
    <row r="103" spans="2:5" ht="20.100000000000001" customHeight="1" thickBot="1" x14ac:dyDescent="0.25">
      <c r="B103" s="4" t="s">
        <v>40</v>
      </c>
      <c r="C103" s="6">
        <v>0.8</v>
      </c>
      <c r="D103" s="6">
        <v>0.84782608695652173</v>
      </c>
      <c r="E103" s="6">
        <f t="shared" si="8"/>
        <v>5.9782608695652106E-2</v>
      </c>
    </row>
    <row r="109" spans="2:5" ht="42.75" customHeight="1" thickBot="1" x14ac:dyDescent="0.25">
      <c r="C109" s="8" t="s">
        <v>101</v>
      </c>
      <c r="D109" s="8" t="s">
        <v>102</v>
      </c>
      <c r="E109" s="8" t="s">
        <v>99</v>
      </c>
    </row>
    <row r="110" spans="2:5" ht="15" thickBot="1" x14ac:dyDescent="0.25">
      <c r="B110" s="4" t="s">
        <v>55</v>
      </c>
      <c r="C110" s="5">
        <v>133</v>
      </c>
      <c r="D110" s="5">
        <v>112</v>
      </c>
      <c r="E110" s="6">
        <f>IF(C110&gt;0,(D110-C110)/C110,"-")</f>
        <v>-0.15789473684210525</v>
      </c>
    </row>
    <row r="111" spans="2:5" ht="15" thickBot="1" x14ac:dyDescent="0.25">
      <c r="B111" s="4" t="s">
        <v>56</v>
      </c>
      <c r="C111" s="5">
        <v>110</v>
      </c>
      <c r="D111" s="5">
        <v>93</v>
      </c>
      <c r="E111" s="6">
        <f t="shared" ref="E111:E112" si="9">IF(C111&gt;0,(D111-C111)/C111,"-")</f>
        <v>-0.15454545454545454</v>
      </c>
    </row>
    <row r="112" spans="2:5" ht="15" thickBot="1" x14ac:dyDescent="0.25">
      <c r="B112" s="4" t="s">
        <v>57</v>
      </c>
      <c r="C112" s="5">
        <v>23</v>
      </c>
      <c r="D112" s="5">
        <v>19</v>
      </c>
      <c r="E112" s="6">
        <f t="shared" si="9"/>
        <v>-0.17391304347826086</v>
      </c>
    </row>
    <row r="113" spans="2:14" x14ac:dyDescent="0.2">
      <c r="B113" s="9"/>
      <c r="C113" s="9"/>
      <c r="D113" s="9"/>
      <c r="E113" s="9"/>
      <c r="F113" s="9"/>
      <c r="G113" s="9"/>
      <c r="H113" s="9"/>
      <c r="I113" s="9"/>
      <c r="J113" s="9"/>
    </row>
    <row r="114" spans="2:14" x14ac:dyDescent="0.2">
      <c r="B114" s="9"/>
      <c r="C114" s="9"/>
      <c r="D114" s="9"/>
      <c r="E114" s="9"/>
      <c r="F114" s="9"/>
      <c r="G114" s="9"/>
      <c r="H114" s="9"/>
      <c r="I114" s="9"/>
      <c r="J114" s="9"/>
    </row>
    <row r="124" spans="2:14" ht="26.25" customHeight="1" thickBot="1" x14ac:dyDescent="0.25">
      <c r="C124" s="26" t="s">
        <v>101</v>
      </c>
      <c r="D124" s="27"/>
      <c r="E124" s="27"/>
      <c r="F124" s="28"/>
      <c r="G124" s="26" t="s">
        <v>102</v>
      </c>
      <c r="H124" s="27"/>
      <c r="I124" s="27"/>
      <c r="J124" s="28"/>
      <c r="K124" s="29" t="s">
        <v>58</v>
      </c>
      <c r="L124" s="30"/>
      <c r="M124" s="30"/>
      <c r="N124" s="30"/>
    </row>
    <row r="125" spans="2:14" ht="29.25" customHeight="1" thickBot="1" x14ac:dyDescent="0.25">
      <c r="C125" s="11" t="s">
        <v>59</v>
      </c>
      <c r="D125" s="12" t="s">
        <v>60</v>
      </c>
      <c r="E125" s="12" t="s">
        <v>61</v>
      </c>
      <c r="F125" s="12" t="s">
        <v>62</v>
      </c>
      <c r="G125" s="11" t="s">
        <v>59</v>
      </c>
      <c r="H125" s="12" t="s">
        <v>60</v>
      </c>
      <c r="I125" s="12" t="s">
        <v>61</v>
      </c>
      <c r="J125" s="12" t="s">
        <v>62</v>
      </c>
      <c r="K125" s="11" t="s">
        <v>59</v>
      </c>
      <c r="L125" s="12" t="s">
        <v>60</v>
      </c>
      <c r="M125" s="12" t="s">
        <v>61</v>
      </c>
      <c r="N125" s="12" t="s">
        <v>62</v>
      </c>
    </row>
    <row r="126" spans="2:14" ht="15" thickBot="1" x14ac:dyDescent="0.25">
      <c r="B126" s="4" t="s">
        <v>63</v>
      </c>
      <c r="C126" s="10">
        <v>0</v>
      </c>
      <c r="D126" s="10">
        <v>0</v>
      </c>
      <c r="E126" s="10">
        <v>0</v>
      </c>
      <c r="F126" s="10">
        <v>0</v>
      </c>
      <c r="G126" s="10">
        <v>1</v>
      </c>
      <c r="H126" s="10">
        <v>0</v>
      </c>
      <c r="I126" s="10">
        <v>0</v>
      </c>
      <c r="J126" s="10">
        <v>1</v>
      </c>
      <c r="K126" s="6" t="str">
        <f>IF(C126=0,"-",(G126-C126)/C126)</f>
        <v>-</v>
      </c>
      <c r="L126" s="6" t="str">
        <f t="shared" ref="L126:N131" si="10">IF(D126=0,"-",(H126-D126)/D126)</f>
        <v>-</v>
      </c>
      <c r="M126" s="6" t="str">
        <f t="shared" si="10"/>
        <v>-</v>
      </c>
      <c r="N126" s="6" t="str">
        <f t="shared" si="10"/>
        <v>-</v>
      </c>
    </row>
    <row r="127" spans="2:14" ht="15" thickBot="1" x14ac:dyDescent="0.25">
      <c r="B127" s="4" t="s">
        <v>64</v>
      </c>
      <c r="C127" s="10">
        <v>0</v>
      </c>
      <c r="D127" s="10">
        <v>0</v>
      </c>
      <c r="E127" s="10">
        <v>0</v>
      </c>
      <c r="F127" s="10">
        <v>0</v>
      </c>
      <c r="G127" s="10">
        <v>0</v>
      </c>
      <c r="H127" s="10">
        <v>0</v>
      </c>
      <c r="I127" s="10">
        <v>0</v>
      </c>
      <c r="J127" s="10">
        <v>0</v>
      </c>
      <c r="K127" s="6" t="str">
        <f t="shared" ref="K127:K131" si="11">IF(C127=0,"-",(G127-C127)/C127)</f>
        <v>-</v>
      </c>
      <c r="L127" s="6" t="str">
        <f t="shared" si="10"/>
        <v>-</v>
      </c>
      <c r="M127" s="6" t="str">
        <f t="shared" si="10"/>
        <v>-</v>
      </c>
      <c r="N127" s="6" t="str">
        <f t="shared" si="10"/>
        <v>-</v>
      </c>
    </row>
    <row r="128" spans="2:14" ht="15" thickBot="1" x14ac:dyDescent="0.25">
      <c r="B128" s="4" t="s">
        <v>65</v>
      </c>
      <c r="C128" s="10">
        <v>0</v>
      </c>
      <c r="D128" s="10">
        <v>0</v>
      </c>
      <c r="E128" s="10">
        <v>0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6" t="str">
        <f t="shared" si="11"/>
        <v>-</v>
      </c>
      <c r="L128" s="6" t="str">
        <f t="shared" si="10"/>
        <v>-</v>
      </c>
      <c r="M128" s="6" t="str">
        <f t="shared" si="10"/>
        <v>-</v>
      </c>
      <c r="N128" s="6" t="str">
        <f t="shared" si="10"/>
        <v>-</v>
      </c>
    </row>
    <row r="129" spans="2:14" ht="15" thickBot="1" x14ac:dyDescent="0.25">
      <c r="B129" s="7" t="s">
        <v>66</v>
      </c>
      <c r="C129" s="10">
        <v>0</v>
      </c>
      <c r="D129" s="10">
        <v>0</v>
      </c>
      <c r="E129" s="10">
        <v>0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6" t="str">
        <f t="shared" si="11"/>
        <v>-</v>
      </c>
      <c r="L129" s="6" t="str">
        <f t="shared" si="10"/>
        <v>-</v>
      </c>
      <c r="M129" s="6" t="str">
        <f t="shared" si="10"/>
        <v>-</v>
      </c>
      <c r="N129" s="6" t="str">
        <f t="shared" si="10"/>
        <v>-</v>
      </c>
    </row>
    <row r="130" spans="2:14" ht="15" thickBot="1" x14ac:dyDescent="0.25">
      <c r="B130" s="4" t="s">
        <v>67</v>
      </c>
      <c r="C130" s="10">
        <v>0</v>
      </c>
      <c r="D130" s="10">
        <v>0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6" t="str">
        <f t="shared" si="11"/>
        <v>-</v>
      </c>
      <c r="L130" s="6" t="str">
        <f t="shared" si="10"/>
        <v>-</v>
      </c>
      <c r="M130" s="6" t="str">
        <f t="shared" si="10"/>
        <v>-</v>
      </c>
      <c r="N130" s="6" t="str">
        <f t="shared" si="10"/>
        <v>-</v>
      </c>
    </row>
    <row r="131" spans="2:14" ht="15" thickBot="1" x14ac:dyDescent="0.25">
      <c r="B131" s="4" t="s">
        <v>68</v>
      </c>
      <c r="C131" s="10">
        <v>0</v>
      </c>
      <c r="D131" s="10">
        <v>0</v>
      </c>
      <c r="E131" s="10">
        <v>0</v>
      </c>
      <c r="F131" s="10">
        <v>0</v>
      </c>
      <c r="G131" s="10">
        <v>1</v>
      </c>
      <c r="H131" s="10">
        <v>0</v>
      </c>
      <c r="I131" s="10">
        <v>0</v>
      </c>
      <c r="J131" s="10">
        <v>1</v>
      </c>
      <c r="K131" s="6" t="str">
        <f t="shared" si="11"/>
        <v>-</v>
      </c>
      <c r="L131" s="6" t="str">
        <f t="shared" si="10"/>
        <v>-</v>
      </c>
      <c r="M131" s="6" t="str">
        <f t="shared" si="10"/>
        <v>-</v>
      </c>
      <c r="N131" s="6" t="str">
        <f t="shared" si="10"/>
        <v>-</v>
      </c>
    </row>
    <row r="132" spans="2:14" ht="15" thickBot="1" x14ac:dyDescent="0.25">
      <c r="B132" s="4" t="s">
        <v>36</v>
      </c>
      <c r="C132" s="6" t="str">
        <f>IF(C126=0,"-",C126/(C126+C127))</f>
        <v>-</v>
      </c>
      <c r="D132" s="6" t="str">
        <f>IF(D126=0,"-",D126/(D126+D127))</f>
        <v>-</v>
      </c>
      <c r="E132" s="6" t="str">
        <f t="shared" ref="E132:J132" si="12">IF(E126=0,"-",E126/(E126+E127))</f>
        <v>-</v>
      </c>
      <c r="F132" s="6" t="str">
        <f t="shared" si="12"/>
        <v>-</v>
      </c>
      <c r="G132" s="6">
        <f t="shared" si="12"/>
        <v>1</v>
      </c>
      <c r="H132" s="6" t="str">
        <f t="shared" si="12"/>
        <v>-</v>
      </c>
      <c r="I132" s="6" t="str">
        <f t="shared" si="12"/>
        <v>-</v>
      </c>
      <c r="J132" s="6">
        <f t="shared" si="12"/>
        <v>1</v>
      </c>
      <c r="K132" s="6" t="str">
        <f>IF(OR(C132="-",G132="-"),"-",(G132-C132)/C132)</f>
        <v>-</v>
      </c>
      <c r="L132" s="6" t="str">
        <f t="shared" ref="L132:N133" si="13">IF(OR(D132="-",H132="-"),"-",(H132-D132)/D132)</f>
        <v>-</v>
      </c>
      <c r="M132" s="6" t="str">
        <f t="shared" si="13"/>
        <v>-</v>
      </c>
      <c r="N132" s="6" t="str">
        <f t="shared" si="13"/>
        <v>-</v>
      </c>
    </row>
    <row r="133" spans="2:14" ht="15" thickBot="1" x14ac:dyDescent="0.25">
      <c r="B133" s="4" t="s">
        <v>37</v>
      </c>
      <c r="C133" s="6" t="str">
        <f>IF(C129=0,"-",C129/(C128+C129))</f>
        <v>-</v>
      </c>
      <c r="D133" s="6" t="str">
        <f t="shared" ref="D133:J133" si="14">IF(D129=0,"-",D129/(D128+D129))</f>
        <v>-</v>
      </c>
      <c r="E133" s="6" t="str">
        <f t="shared" si="14"/>
        <v>-</v>
      </c>
      <c r="F133" s="6" t="str">
        <f t="shared" si="14"/>
        <v>-</v>
      </c>
      <c r="G133" s="6" t="str">
        <f t="shared" si="14"/>
        <v>-</v>
      </c>
      <c r="H133" s="6" t="str">
        <f t="shared" si="14"/>
        <v>-</v>
      </c>
      <c r="I133" s="6" t="str">
        <f t="shared" si="14"/>
        <v>-</v>
      </c>
      <c r="J133" s="6" t="str">
        <f t="shared" si="14"/>
        <v>-</v>
      </c>
      <c r="K133" s="6" t="str">
        <f>IF(OR(C133="-",G133="-"),"-",(G133-C133)/C133)</f>
        <v>-</v>
      </c>
      <c r="L133" s="6" t="str">
        <f t="shared" si="13"/>
        <v>-</v>
      </c>
      <c r="M133" s="6" t="str">
        <f t="shared" si="13"/>
        <v>-</v>
      </c>
      <c r="N133" s="6" t="str">
        <f t="shared" si="13"/>
        <v>-</v>
      </c>
    </row>
    <row r="134" spans="2:14" x14ac:dyDescent="0.2">
      <c r="C134" s="13"/>
    </row>
    <row r="135" spans="2:14" x14ac:dyDescent="0.2">
      <c r="C135" s="13"/>
      <c r="M135" s="14"/>
    </row>
    <row r="136" spans="2:14" x14ac:dyDescent="0.2">
      <c r="C136" s="13"/>
    </row>
    <row r="139" spans="2:14" ht="29.25" customHeight="1" thickBot="1" x14ac:dyDescent="0.25">
      <c r="C139" s="26" t="s">
        <v>101</v>
      </c>
      <c r="D139" s="27"/>
      <c r="E139" s="27"/>
      <c r="F139" s="28"/>
      <c r="G139" s="26" t="s">
        <v>102</v>
      </c>
      <c r="H139" s="27"/>
      <c r="I139" s="27"/>
      <c r="J139" s="28"/>
      <c r="K139" s="29" t="s">
        <v>58</v>
      </c>
      <c r="L139" s="30"/>
      <c r="M139" s="30"/>
      <c r="N139" s="30"/>
    </row>
    <row r="140" spans="2:14" ht="57.75" customHeight="1" thickBot="1" x14ac:dyDescent="0.25">
      <c r="C140" s="12" t="s">
        <v>60</v>
      </c>
      <c r="D140" s="12" t="s">
        <v>70</v>
      </c>
      <c r="E140" s="12" t="s">
        <v>69</v>
      </c>
      <c r="F140" s="12" t="s">
        <v>62</v>
      </c>
      <c r="G140" s="12" t="s">
        <v>60</v>
      </c>
      <c r="H140" s="12" t="s">
        <v>70</v>
      </c>
      <c r="I140" s="12" t="s">
        <v>69</v>
      </c>
      <c r="J140" s="12" t="s">
        <v>62</v>
      </c>
      <c r="K140" s="12" t="s">
        <v>60</v>
      </c>
      <c r="L140" s="12" t="s">
        <v>70</v>
      </c>
      <c r="M140" s="12" t="s">
        <v>69</v>
      </c>
      <c r="N140" s="12" t="s">
        <v>62</v>
      </c>
    </row>
    <row r="141" spans="2:14" ht="15" thickBot="1" x14ac:dyDescent="0.25">
      <c r="B141" s="4" t="s">
        <v>71</v>
      </c>
      <c r="C141" s="10">
        <v>1</v>
      </c>
      <c r="D141" s="10">
        <v>0</v>
      </c>
      <c r="E141" s="10">
        <v>0</v>
      </c>
      <c r="F141" s="10">
        <v>1</v>
      </c>
      <c r="G141" s="10">
        <v>0</v>
      </c>
      <c r="H141" s="10">
        <v>0</v>
      </c>
      <c r="I141" s="10">
        <v>0</v>
      </c>
      <c r="J141" s="10">
        <v>0</v>
      </c>
      <c r="K141" s="6">
        <f>IF(C141=0,"-",(G141-C141)/C141)</f>
        <v>-1</v>
      </c>
      <c r="L141" s="6" t="str">
        <f t="shared" ref="L141:N145" si="15">IF(D141=0,"-",(H141-D141)/D141)</f>
        <v>-</v>
      </c>
      <c r="M141" s="6" t="str">
        <f t="shared" si="15"/>
        <v>-</v>
      </c>
      <c r="N141" s="6">
        <f t="shared" si="15"/>
        <v>-1</v>
      </c>
    </row>
    <row r="142" spans="2:14" ht="15" thickBot="1" x14ac:dyDescent="0.25">
      <c r="B142" s="4" t="s">
        <v>72</v>
      </c>
      <c r="C142" s="10">
        <v>0</v>
      </c>
      <c r="D142" s="10">
        <v>0</v>
      </c>
      <c r="E142" s="10">
        <v>0</v>
      </c>
      <c r="F142" s="10">
        <v>0</v>
      </c>
      <c r="G142" s="10">
        <v>0</v>
      </c>
      <c r="H142" s="10">
        <v>0</v>
      </c>
      <c r="I142" s="10">
        <v>0</v>
      </c>
      <c r="J142" s="10">
        <v>0</v>
      </c>
      <c r="K142" s="6" t="str">
        <f t="shared" ref="K142:K145" si="16">IF(C142=0,"-",(G142-C142)/C142)</f>
        <v>-</v>
      </c>
      <c r="L142" s="6" t="str">
        <f t="shared" si="15"/>
        <v>-</v>
      </c>
      <c r="M142" s="6" t="str">
        <f t="shared" si="15"/>
        <v>-</v>
      </c>
      <c r="N142" s="6" t="str">
        <f t="shared" si="15"/>
        <v>-</v>
      </c>
    </row>
    <row r="143" spans="2:14" ht="15" thickBot="1" x14ac:dyDescent="0.25">
      <c r="B143" s="4" t="s">
        <v>73</v>
      </c>
      <c r="C143" s="10">
        <v>5</v>
      </c>
      <c r="D143" s="10">
        <v>0</v>
      </c>
      <c r="E143" s="10">
        <v>0</v>
      </c>
      <c r="F143" s="10">
        <v>5</v>
      </c>
      <c r="G143" s="10">
        <v>10</v>
      </c>
      <c r="H143" s="10">
        <v>0</v>
      </c>
      <c r="I143" s="10">
        <v>0</v>
      </c>
      <c r="J143" s="10">
        <v>10</v>
      </c>
      <c r="K143" s="6">
        <f t="shared" si="16"/>
        <v>1</v>
      </c>
      <c r="L143" s="6" t="str">
        <f t="shared" si="15"/>
        <v>-</v>
      </c>
      <c r="M143" s="6" t="str">
        <f t="shared" si="15"/>
        <v>-</v>
      </c>
      <c r="N143" s="6">
        <f t="shared" si="15"/>
        <v>1</v>
      </c>
    </row>
    <row r="144" spans="2:14" ht="15" thickBot="1" x14ac:dyDescent="0.25">
      <c r="B144" s="4" t="s">
        <v>74</v>
      </c>
      <c r="C144" s="10">
        <v>0</v>
      </c>
      <c r="D144" s="10">
        <v>0</v>
      </c>
      <c r="E144" s="10">
        <v>0</v>
      </c>
      <c r="F144" s="10">
        <v>0</v>
      </c>
      <c r="G144" s="10">
        <v>0</v>
      </c>
      <c r="H144" s="10">
        <v>0</v>
      </c>
      <c r="I144" s="10">
        <v>0</v>
      </c>
      <c r="J144" s="10">
        <v>0</v>
      </c>
      <c r="K144" s="6" t="str">
        <f t="shared" si="16"/>
        <v>-</v>
      </c>
      <c r="L144" s="6" t="str">
        <f t="shared" si="15"/>
        <v>-</v>
      </c>
      <c r="M144" s="6" t="str">
        <f t="shared" si="15"/>
        <v>-</v>
      </c>
      <c r="N144" s="6" t="str">
        <f t="shared" si="15"/>
        <v>-</v>
      </c>
    </row>
    <row r="145" spans="2:14" ht="15" thickBot="1" x14ac:dyDescent="0.25">
      <c r="B145" s="4" t="s">
        <v>75</v>
      </c>
      <c r="C145" s="10">
        <v>0</v>
      </c>
      <c r="D145" s="10">
        <v>0</v>
      </c>
      <c r="E145" s="10">
        <v>0</v>
      </c>
      <c r="F145" s="10">
        <v>0</v>
      </c>
      <c r="G145" s="10">
        <v>0</v>
      </c>
      <c r="H145" s="10">
        <v>0</v>
      </c>
      <c r="I145" s="10">
        <v>0</v>
      </c>
      <c r="J145" s="10">
        <v>0</v>
      </c>
      <c r="K145" s="6" t="str">
        <f t="shared" si="16"/>
        <v>-</v>
      </c>
      <c r="L145" s="6" t="str">
        <f t="shared" si="15"/>
        <v>-</v>
      </c>
      <c r="M145" s="6" t="str">
        <f t="shared" si="15"/>
        <v>-</v>
      </c>
      <c r="N145" s="6" t="str">
        <f t="shared" si="15"/>
        <v>-</v>
      </c>
    </row>
    <row r="146" spans="2:14" ht="15" thickBot="1" x14ac:dyDescent="0.25">
      <c r="B146" s="7" t="s">
        <v>68</v>
      </c>
      <c r="C146" s="10">
        <v>6</v>
      </c>
      <c r="D146" s="10">
        <v>0</v>
      </c>
      <c r="E146" s="10">
        <v>0</v>
      </c>
      <c r="F146" s="10">
        <v>6</v>
      </c>
      <c r="G146" s="10">
        <v>10</v>
      </c>
      <c r="H146" s="10">
        <v>0</v>
      </c>
      <c r="I146" s="10">
        <v>0</v>
      </c>
      <c r="J146" s="10">
        <v>10</v>
      </c>
      <c r="K146" s="6">
        <f t="shared" ref="K146" si="17">IF(C146=0,"-",(G146-C146)/C146)</f>
        <v>0.66666666666666663</v>
      </c>
      <c r="L146" s="6" t="str">
        <f t="shared" ref="L146" si="18">IF(D146=0,"-",(H146-D146)/D146)</f>
        <v>-</v>
      </c>
      <c r="M146" s="6" t="str">
        <f t="shared" ref="M146" si="19">IF(E146=0,"-",(I146-E146)/E146)</f>
        <v>-</v>
      </c>
      <c r="N146" s="6">
        <f t="shared" ref="N146" si="20">IF(F146=0,"-",(J146-F146)/F146)</f>
        <v>0.66666666666666663</v>
      </c>
    </row>
    <row r="147" spans="2:14" ht="29.25" thickBot="1" x14ac:dyDescent="0.25">
      <c r="B147" s="7" t="s">
        <v>76</v>
      </c>
      <c r="C147" s="6">
        <f t="shared" ref="C147:J148" si="21">IF(C141=0,"-",(C141/(C141+C143)))</f>
        <v>0.16666666666666666</v>
      </c>
      <c r="D147" s="6" t="str">
        <f t="shared" si="21"/>
        <v>-</v>
      </c>
      <c r="E147" s="6" t="str">
        <f t="shared" si="21"/>
        <v>-</v>
      </c>
      <c r="F147" s="6">
        <f t="shared" si="21"/>
        <v>0.16666666666666666</v>
      </c>
      <c r="G147" s="6" t="str">
        <f t="shared" si="21"/>
        <v>-</v>
      </c>
      <c r="H147" s="6" t="str">
        <f t="shared" si="21"/>
        <v>-</v>
      </c>
      <c r="I147" s="6" t="str">
        <f t="shared" si="21"/>
        <v>-</v>
      </c>
      <c r="J147" s="6" t="str">
        <f t="shared" si="21"/>
        <v>-</v>
      </c>
      <c r="K147" s="6" t="str">
        <f>IF(OR(C147="-",G147="-"),"-",(G147-C147)/C147)</f>
        <v>-</v>
      </c>
      <c r="L147" s="6" t="str">
        <f t="shared" ref="L147:N148" si="22">IF(OR(D147="-",H147="-"),"-",(H147-D147)/D147)</f>
        <v>-</v>
      </c>
      <c r="M147" s="6" t="str">
        <f t="shared" si="22"/>
        <v>-</v>
      </c>
      <c r="N147" s="6" t="str">
        <f t="shared" si="22"/>
        <v>-</v>
      </c>
    </row>
    <row r="148" spans="2:14" ht="29.25" thickBot="1" x14ac:dyDescent="0.25">
      <c r="B148" s="7" t="s">
        <v>77</v>
      </c>
      <c r="C148" s="6" t="str">
        <f t="shared" si="21"/>
        <v>-</v>
      </c>
      <c r="D148" s="6" t="str">
        <f t="shared" si="21"/>
        <v>-</v>
      </c>
      <c r="E148" s="6" t="str">
        <f t="shared" si="21"/>
        <v>-</v>
      </c>
      <c r="F148" s="6" t="str">
        <f t="shared" si="21"/>
        <v>-</v>
      </c>
      <c r="G148" s="6" t="str">
        <f t="shared" si="21"/>
        <v>-</v>
      </c>
      <c r="H148" s="6" t="str">
        <f t="shared" si="21"/>
        <v>-</v>
      </c>
      <c r="I148" s="6" t="str">
        <f t="shared" si="21"/>
        <v>-</v>
      </c>
      <c r="J148" s="6" t="str">
        <f t="shared" si="21"/>
        <v>-</v>
      </c>
      <c r="K148" s="6" t="str">
        <f>IF(OR(C148="-",G148="-"),"-",(G148-C148)/C148)</f>
        <v>-</v>
      </c>
      <c r="L148" s="6" t="str">
        <f t="shared" si="22"/>
        <v>-</v>
      </c>
      <c r="M148" s="6" t="str">
        <f t="shared" si="22"/>
        <v>-</v>
      </c>
      <c r="N148" s="6" t="str">
        <f t="shared" si="22"/>
        <v>-</v>
      </c>
    </row>
    <row r="149" spans="2:14" ht="14.25" x14ac:dyDescent="0.2">
      <c r="B149" s="7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</row>
    <row r="152" spans="2:14" ht="14.25" x14ac:dyDescent="0.2">
      <c r="B152" s="7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</row>
    <row r="153" spans="2:14" ht="14.25" x14ac:dyDescent="0.2">
      <c r="B153" s="7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</row>
    <row r="154" spans="2:14" ht="29.25" customHeight="1" thickBot="1" x14ac:dyDescent="0.25">
      <c r="B154" s="7"/>
      <c r="C154" s="8" t="s">
        <v>101</v>
      </c>
      <c r="D154" s="8" t="s">
        <v>102</v>
      </c>
      <c r="E154" s="8" t="s">
        <v>99</v>
      </c>
    </row>
    <row r="155" spans="2:14" ht="15" thickBot="1" x14ac:dyDescent="0.25">
      <c r="B155" s="4" t="s">
        <v>94</v>
      </c>
      <c r="C155" s="19">
        <v>5</v>
      </c>
      <c r="D155" s="19">
        <v>6</v>
      </c>
      <c r="E155" s="18">
        <f>IF(C155=0,"-",(D155-C155)/C155)</f>
        <v>0.2</v>
      </c>
      <c r="F155" s="18"/>
      <c r="G155" s="18"/>
      <c r="H155" s="18"/>
      <c r="I155" s="18"/>
      <c r="J155" s="18"/>
      <c r="K155" s="18"/>
      <c r="L155" s="18"/>
      <c r="M155" s="18"/>
      <c r="N155" s="18"/>
    </row>
    <row r="156" spans="2:14" ht="15" thickBot="1" x14ac:dyDescent="0.25">
      <c r="B156" s="4" t="s">
        <v>95</v>
      </c>
      <c r="C156" s="19">
        <v>1</v>
      </c>
      <c r="D156" s="19">
        <v>2</v>
      </c>
      <c r="E156" s="18">
        <f t="shared" ref="E156:E157" si="23">IF(C156=0,"-",(D156-C156)/C156)</f>
        <v>1</v>
      </c>
      <c r="F156" s="18"/>
      <c r="G156" s="18"/>
      <c r="H156" s="18"/>
      <c r="I156" s="18"/>
      <c r="J156" s="18"/>
      <c r="K156" s="18"/>
      <c r="L156" s="18"/>
      <c r="M156" s="18"/>
      <c r="N156" s="18"/>
    </row>
    <row r="157" spans="2:14" ht="15" thickBot="1" x14ac:dyDescent="0.25">
      <c r="B157" s="4" t="s">
        <v>96</v>
      </c>
      <c r="C157" s="19">
        <v>0</v>
      </c>
      <c r="D157" s="19">
        <v>1</v>
      </c>
      <c r="E157" s="18" t="str">
        <f t="shared" si="23"/>
        <v>-</v>
      </c>
      <c r="F157" s="18"/>
      <c r="G157" s="18"/>
      <c r="H157" s="18"/>
      <c r="I157" s="18"/>
      <c r="J157" s="18"/>
      <c r="K157" s="18"/>
      <c r="L157" s="18"/>
      <c r="M157" s="18"/>
      <c r="N157" s="18"/>
    </row>
    <row r="158" spans="2:14" ht="15" thickBot="1" x14ac:dyDescent="0.25">
      <c r="B158" s="4" t="s">
        <v>97</v>
      </c>
      <c r="C158" s="18">
        <f>IF(C155=0,"-",C155/(C155+C156+C157))</f>
        <v>0.83333333333333337</v>
      </c>
      <c r="D158" s="18">
        <f>IF(D155=0,"-",D155/(D155+D156+D157))</f>
        <v>0.66666666666666663</v>
      </c>
      <c r="E158" s="18">
        <f>IF(OR(C158="-",D158="-"),"-",(D158-C158)/C158)</f>
        <v>-0.20000000000000007</v>
      </c>
      <c r="F158" s="18"/>
      <c r="G158" s="18"/>
      <c r="H158" s="18"/>
      <c r="I158" s="18"/>
      <c r="J158" s="18"/>
      <c r="K158" s="18"/>
      <c r="L158" s="18"/>
      <c r="M158" s="18"/>
      <c r="N158" s="18"/>
    </row>
    <row r="159" spans="2:14" ht="14.25" x14ac:dyDescent="0.2">
      <c r="B159" s="7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</row>
    <row r="160" spans="2:14" ht="14.25" x14ac:dyDescent="0.2">
      <c r="B160" s="7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</row>
    <row r="161" spans="2:14" ht="14.25" x14ac:dyDescent="0.2">
      <c r="B161" s="7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</row>
    <row r="163" spans="2:14" ht="42.75" customHeight="1" thickBot="1" x14ac:dyDescent="0.25">
      <c r="C163" s="8" t="s">
        <v>101</v>
      </c>
      <c r="D163" s="8" t="s">
        <v>102</v>
      </c>
      <c r="E163" s="8" t="s">
        <v>99</v>
      </c>
    </row>
    <row r="164" spans="2:14" ht="20.100000000000001" customHeight="1" thickBot="1" x14ac:dyDescent="0.25">
      <c r="B164" s="4" t="s">
        <v>38</v>
      </c>
      <c r="C164" s="5">
        <v>0</v>
      </c>
      <c r="D164" s="5">
        <v>1</v>
      </c>
      <c r="E164" s="6" t="str">
        <f>IF(C164=0,"-",(D164-C164)/C164)</f>
        <v>-</v>
      </c>
    </row>
    <row r="165" spans="2:14" ht="20.100000000000001" customHeight="1" thickBot="1" x14ac:dyDescent="0.25">
      <c r="B165" s="4" t="s">
        <v>41</v>
      </c>
      <c r="C165" s="5">
        <v>0</v>
      </c>
      <c r="D165" s="5">
        <v>0</v>
      </c>
      <c r="E165" s="6" t="str">
        <f t="shared" ref="E165:E166" si="24">IF(C165=0,"-",(D165-C165)/C165)</f>
        <v>-</v>
      </c>
    </row>
    <row r="166" spans="2:14" ht="20.100000000000001" customHeight="1" thickBot="1" x14ac:dyDescent="0.25">
      <c r="B166" s="4" t="s">
        <v>42</v>
      </c>
      <c r="C166" s="5">
        <v>0</v>
      </c>
      <c r="D166" s="5">
        <v>1</v>
      </c>
      <c r="E166" s="6" t="str">
        <f t="shared" si="24"/>
        <v>-</v>
      </c>
    </row>
    <row r="167" spans="2:14" ht="20.100000000000001" customHeight="1" thickBot="1" x14ac:dyDescent="0.25">
      <c r="B167" s="4" t="s">
        <v>98</v>
      </c>
      <c r="C167" s="6" t="str">
        <f>IF(C164=0,"-",(C165+C166)/C164)</f>
        <v>-</v>
      </c>
      <c r="D167" s="6">
        <f>IF(D164=0,"-",(D165+D166)/D164)</f>
        <v>1</v>
      </c>
      <c r="E167" s="6" t="str">
        <f t="shared" ref="E167:E169" si="25">IF(OR(C167="-",D167="-"),"-",(D167-C167)/C167)</f>
        <v>-</v>
      </c>
    </row>
    <row r="168" spans="2:14" ht="20.100000000000001" customHeight="1" thickBot="1" x14ac:dyDescent="0.25">
      <c r="B168" s="4" t="s">
        <v>39</v>
      </c>
      <c r="C168" s="6" t="s">
        <v>103</v>
      </c>
      <c r="D168" s="6" t="s">
        <v>103</v>
      </c>
      <c r="E168" s="6" t="str">
        <f t="shared" si="25"/>
        <v>-</v>
      </c>
    </row>
    <row r="169" spans="2:14" ht="20.100000000000001" customHeight="1" thickBot="1" x14ac:dyDescent="0.25">
      <c r="B169" s="4" t="s">
        <v>40</v>
      </c>
      <c r="C169" s="6" t="s">
        <v>103</v>
      </c>
      <c r="D169" s="6">
        <v>1</v>
      </c>
      <c r="E169" s="6" t="str">
        <f t="shared" si="25"/>
        <v>-</v>
      </c>
    </row>
    <row r="170" spans="2:14" ht="20.100000000000001" customHeight="1" x14ac:dyDescent="0.2">
      <c r="B170" s="7"/>
      <c r="C170" s="18"/>
      <c r="D170" s="18"/>
      <c r="E170" s="18"/>
    </row>
    <row r="175" spans="2:14" ht="42.75" customHeight="1" thickBot="1" x14ac:dyDescent="0.25">
      <c r="C175" s="8" t="s">
        <v>101</v>
      </c>
      <c r="D175" s="8" t="s">
        <v>102</v>
      </c>
      <c r="E175" s="8" t="s">
        <v>99</v>
      </c>
    </row>
    <row r="176" spans="2:14" ht="15" thickBot="1" x14ac:dyDescent="0.25">
      <c r="B176" s="15" t="s">
        <v>81</v>
      </c>
      <c r="C176" s="5">
        <v>1</v>
      </c>
      <c r="D176" s="5">
        <v>0</v>
      </c>
      <c r="E176" s="6">
        <f>IF(C176=0,"-",(D176-C176)/C176)</f>
        <v>-1</v>
      </c>
      <c r="H176" s="13"/>
    </row>
    <row r="177" spans="2:10" ht="15" thickBot="1" x14ac:dyDescent="0.25">
      <c r="B177" s="4" t="s">
        <v>43</v>
      </c>
      <c r="C177" s="5">
        <v>0</v>
      </c>
      <c r="D177" s="5">
        <v>0</v>
      </c>
      <c r="E177" s="6" t="str">
        <f t="shared" ref="E177:E183" si="26">IF(C177=0,"-",(D177-C177)/C177)</f>
        <v>-</v>
      </c>
      <c r="H177" s="13"/>
    </row>
    <row r="178" spans="2:10" ht="15" thickBot="1" x14ac:dyDescent="0.25">
      <c r="B178" s="4" t="s">
        <v>47</v>
      </c>
      <c r="C178" s="5">
        <v>1</v>
      </c>
      <c r="D178" s="5">
        <v>0</v>
      </c>
      <c r="E178" s="6">
        <f t="shared" si="26"/>
        <v>-1</v>
      </c>
      <c r="H178" s="13"/>
    </row>
    <row r="179" spans="2:10" ht="15" thickBot="1" x14ac:dyDescent="0.25">
      <c r="B179" s="4" t="s">
        <v>78</v>
      </c>
      <c r="C179" s="5">
        <v>0</v>
      </c>
      <c r="D179" s="5">
        <v>0</v>
      </c>
      <c r="E179" s="6" t="str">
        <f t="shared" si="26"/>
        <v>-</v>
      </c>
      <c r="H179" s="13"/>
    </row>
    <row r="180" spans="2:10" ht="15" thickBot="1" x14ac:dyDescent="0.25">
      <c r="B180" s="15" t="s">
        <v>79</v>
      </c>
      <c r="C180" s="5">
        <v>16</v>
      </c>
      <c r="D180" s="5">
        <v>14</v>
      </c>
      <c r="E180" s="6">
        <f t="shared" si="26"/>
        <v>-0.125</v>
      </c>
      <c r="H180" s="13"/>
    </row>
    <row r="181" spans="2:10" ht="15" thickBot="1" x14ac:dyDescent="0.25">
      <c r="B181" s="4" t="s">
        <v>47</v>
      </c>
      <c r="C181" s="5">
        <v>16</v>
      </c>
      <c r="D181" s="5">
        <v>14</v>
      </c>
      <c r="E181" s="6">
        <f t="shared" si="26"/>
        <v>-0.125</v>
      </c>
      <c r="H181" s="13"/>
    </row>
    <row r="182" spans="2:10" ht="15" thickBot="1" x14ac:dyDescent="0.25">
      <c r="B182" s="4" t="s">
        <v>70</v>
      </c>
      <c r="C182" s="5">
        <v>0</v>
      </c>
      <c r="D182" s="5">
        <v>0</v>
      </c>
      <c r="E182" s="6" t="str">
        <f t="shared" si="26"/>
        <v>-</v>
      </c>
      <c r="H182" s="13"/>
    </row>
    <row r="183" spans="2:10" ht="15" thickBot="1" x14ac:dyDescent="0.25">
      <c r="B183" s="4" t="s">
        <v>80</v>
      </c>
      <c r="C183" s="5">
        <v>0</v>
      </c>
      <c r="D183" s="5">
        <v>0</v>
      </c>
      <c r="E183" s="6" t="str">
        <f t="shared" si="26"/>
        <v>-</v>
      </c>
      <c r="H183" s="13"/>
    </row>
    <row r="184" spans="2:10" x14ac:dyDescent="0.2">
      <c r="B184" s="9"/>
      <c r="C184" s="9"/>
      <c r="D184" s="9"/>
      <c r="E184" s="9"/>
      <c r="F184" s="9"/>
      <c r="G184" s="9"/>
      <c r="H184" s="9"/>
      <c r="I184" s="9"/>
      <c r="J184" s="9"/>
    </row>
    <row r="185" spans="2:10" x14ac:dyDescent="0.2">
      <c r="B185" s="9"/>
      <c r="C185" s="9"/>
      <c r="D185" s="9"/>
      <c r="E185" s="9"/>
      <c r="F185" s="9"/>
      <c r="G185" s="9"/>
      <c r="H185" s="9"/>
      <c r="I185" s="9"/>
      <c r="J185" s="9"/>
    </row>
    <row r="194" spans="2:5" ht="42.75" customHeight="1" thickBot="1" x14ac:dyDescent="0.25">
      <c r="C194" s="8" t="s">
        <v>101</v>
      </c>
      <c r="D194" s="8" t="s">
        <v>102</v>
      </c>
      <c r="E194" s="8" t="s">
        <v>99</v>
      </c>
    </row>
    <row r="195" spans="2:5" ht="15" thickBot="1" x14ac:dyDescent="0.25">
      <c r="B195" s="4" t="s">
        <v>82</v>
      </c>
      <c r="C195" s="5">
        <v>0</v>
      </c>
      <c r="D195" s="5">
        <v>1</v>
      </c>
      <c r="E195" s="6" t="str">
        <f t="shared" ref="E195:E198" si="27">IF(C195=0,"-",(D195-C195)/C195)</f>
        <v>-</v>
      </c>
    </row>
    <row r="196" spans="2:5" ht="15" thickBot="1" x14ac:dyDescent="0.25">
      <c r="B196" s="4" t="s">
        <v>83</v>
      </c>
      <c r="C196" s="5">
        <v>0</v>
      </c>
      <c r="D196" s="5">
        <v>0</v>
      </c>
      <c r="E196" s="6" t="str">
        <f t="shared" si="27"/>
        <v>-</v>
      </c>
    </row>
    <row r="197" spans="2:5" ht="15" thickBot="1" x14ac:dyDescent="0.25">
      <c r="B197" s="4" t="s">
        <v>84</v>
      </c>
      <c r="C197" s="5">
        <v>0</v>
      </c>
      <c r="D197" s="5">
        <v>1</v>
      </c>
      <c r="E197" s="6" t="str">
        <f t="shared" si="27"/>
        <v>-</v>
      </c>
    </row>
    <row r="198" spans="2:5" ht="15" thickBot="1" x14ac:dyDescent="0.25">
      <c r="B198" s="4" t="s">
        <v>85</v>
      </c>
      <c r="C198" s="5">
        <v>0</v>
      </c>
      <c r="D198" s="5">
        <v>1</v>
      </c>
      <c r="E198" s="6" t="str">
        <f t="shared" si="27"/>
        <v>-</v>
      </c>
    </row>
    <row r="199" spans="2:5" ht="14.25" x14ac:dyDescent="0.2">
      <c r="B199" s="7"/>
      <c r="C199" s="19"/>
      <c r="D199" s="19"/>
      <c r="E199" s="18"/>
    </row>
    <row r="204" spans="2:5" ht="42.75" customHeight="1" thickBot="1" x14ac:dyDescent="0.25">
      <c r="C204" s="8" t="s">
        <v>101</v>
      </c>
      <c r="D204" s="8" t="s">
        <v>102</v>
      </c>
      <c r="E204" s="8" t="s">
        <v>99</v>
      </c>
    </row>
    <row r="205" spans="2:5" ht="20.100000000000001" customHeight="1" thickBot="1" x14ac:dyDescent="0.25">
      <c r="B205" s="16" t="s">
        <v>88</v>
      </c>
      <c r="C205" s="5"/>
      <c r="D205" s="5"/>
      <c r="E205" s="6" t="str">
        <f t="shared" ref="E205:E208" si="28">IF(C205=0,"-",(D205-C205)/C205)</f>
        <v>-</v>
      </c>
    </row>
    <row r="206" spans="2:5" ht="20.100000000000001" customHeight="1" thickBot="1" x14ac:dyDescent="0.25">
      <c r="B206" s="17" t="s">
        <v>89</v>
      </c>
      <c r="C206" s="5">
        <v>0</v>
      </c>
      <c r="D206" s="5">
        <v>1</v>
      </c>
      <c r="E206" s="6" t="str">
        <f t="shared" si="28"/>
        <v>-</v>
      </c>
    </row>
    <row r="207" spans="2:5" ht="20.100000000000001" customHeight="1" thickBot="1" x14ac:dyDescent="0.25">
      <c r="B207" s="17" t="s">
        <v>86</v>
      </c>
      <c r="C207" s="5">
        <v>0</v>
      </c>
      <c r="D207" s="5">
        <v>1</v>
      </c>
      <c r="E207" s="6" t="str">
        <f t="shared" si="28"/>
        <v>-</v>
      </c>
    </row>
    <row r="208" spans="2:5" ht="20.100000000000001" customHeight="1" thickBot="1" x14ac:dyDescent="0.25">
      <c r="B208" s="17" t="s">
        <v>87</v>
      </c>
      <c r="C208" s="5">
        <v>0</v>
      </c>
      <c r="D208" s="5">
        <v>0</v>
      </c>
      <c r="E208" s="6" t="str">
        <f t="shared" si="28"/>
        <v>-</v>
      </c>
    </row>
    <row r="209" spans="2:5" ht="20.100000000000001" customHeight="1" thickBot="1" x14ac:dyDescent="0.25">
      <c r="B209" s="17" t="s">
        <v>90</v>
      </c>
      <c r="C209" s="5"/>
      <c r="D209" s="5"/>
      <c r="E209" s="6"/>
    </row>
    <row r="210" spans="2:5" ht="20.100000000000001" customHeight="1" thickBot="1" x14ac:dyDescent="0.25">
      <c r="B210" s="17" t="s">
        <v>89</v>
      </c>
      <c r="C210" s="5">
        <v>0</v>
      </c>
      <c r="D210" s="5">
        <v>0</v>
      </c>
      <c r="E210" s="6" t="str">
        <f>IF(C210=0,"-",(D210-C210)/C210)</f>
        <v>-</v>
      </c>
    </row>
    <row r="211" spans="2:5" ht="15" thickBot="1" x14ac:dyDescent="0.25">
      <c r="B211" s="17" t="s">
        <v>86</v>
      </c>
      <c r="C211" s="5">
        <v>0</v>
      </c>
      <c r="D211" s="5">
        <v>0</v>
      </c>
      <c r="E211" s="6" t="str">
        <f t="shared" ref="E211:E212" si="29">IF(C211=0,"-",(D211-C211)/C211)</f>
        <v>-</v>
      </c>
    </row>
    <row r="212" spans="2:5" ht="15" thickBot="1" x14ac:dyDescent="0.25">
      <c r="B212" s="17" t="s">
        <v>87</v>
      </c>
      <c r="C212" s="5">
        <v>0</v>
      </c>
      <c r="D212" s="5">
        <v>0</v>
      </c>
      <c r="E212" s="6" t="str">
        <f t="shared" si="29"/>
        <v>-</v>
      </c>
    </row>
    <row r="213" spans="2:5" ht="14.25" x14ac:dyDescent="0.2">
      <c r="B213" s="21"/>
      <c r="C213" s="19"/>
      <c r="D213" s="19"/>
      <c r="E213" s="18"/>
    </row>
    <row r="218" spans="2:5" ht="42.75" customHeight="1" thickBot="1" x14ac:dyDescent="0.25">
      <c r="C218" s="8" t="s">
        <v>101</v>
      </c>
      <c r="D218" s="8" t="s">
        <v>102</v>
      </c>
      <c r="E218" s="8" t="s">
        <v>99</v>
      </c>
    </row>
    <row r="219" spans="2:5" ht="15" thickBot="1" x14ac:dyDescent="0.25">
      <c r="B219" s="16" t="s">
        <v>91</v>
      </c>
      <c r="C219" s="5">
        <v>3</v>
      </c>
      <c r="D219" s="5">
        <v>0</v>
      </c>
      <c r="E219" s="6">
        <f t="shared" ref="E219:E221" si="30">IF(C219=0,"-",(D219-C219)/C219)</f>
        <v>-1</v>
      </c>
    </row>
    <row r="220" spans="2:5" ht="15" thickBot="1" x14ac:dyDescent="0.25">
      <c r="B220" s="16" t="s">
        <v>92</v>
      </c>
      <c r="C220" s="5">
        <v>1</v>
      </c>
      <c r="D220" s="5">
        <v>3</v>
      </c>
      <c r="E220" s="6">
        <f t="shared" si="30"/>
        <v>2</v>
      </c>
    </row>
    <row r="221" spans="2:5" ht="15" thickBot="1" x14ac:dyDescent="0.25">
      <c r="B221" s="16" t="s">
        <v>93</v>
      </c>
      <c r="C221" s="5">
        <v>15</v>
      </c>
      <c r="D221" s="5">
        <v>13</v>
      </c>
      <c r="E221" s="6">
        <f t="shared" si="30"/>
        <v>-0.13333333333333333</v>
      </c>
    </row>
    <row r="222" spans="2:5" ht="15" thickBot="1" x14ac:dyDescent="0.25">
      <c r="C222" s="5"/>
      <c r="D222" s="5"/>
      <c r="E222" s="6"/>
    </row>
    <row r="223" spans="2:5" ht="15" thickBot="1" x14ac:dyDescent="0.25">
      <c r="C223" s="5"/>
      <c r="D223" s="5"/>
      <c r="E223" s="6"/>
    </row>
    <row r="224" spans="2:5" ht="15" thickBot="1" x14ac:dyDescent="0.25">
      <c r="C224" s="5"/>
      <c r="D224" s="5"/>
      <c r="E224" s="6"/>
    </row>
    <row r="225" spans="3:5" ht="15" thickBot="1" x14ac:dyDescent="0.25">
      <c r="C225" s="5"/>
      <c r="D225" s="5"/>
      <c r="E225" s="6"/>
    </row>
    <row r="226" spans="3:5" ht="15" thickBot="1" x14ac:dyDescent="0.25">
      <c r="C226" s="5"/>
      <c r="D226" s="5"/>
      <c r="E226" s="6"/>
    </row>
  </sheetData>
  <mergeCells count="6">
    <mergeCell ref="C124:F124"/>
    <mergeCell ref="G124:J124"/>
    <mergeCell ref="K124:N124"/>
    <mergeCell ref="C139:F139"/>
    <mergeCell ref="G139:J139"/>
    <mergeCell ref="K139:N139"/>
  </mergeCells>
  <pageMargins left="0.70866141732283472" right="0.70866141732283472" top="0.74803149606299213" bottom="0.74803149606299213" header="0.31496062992125984" footer="0.31496062992125984"/>
  <pageSetup paperSize="9" scale="11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26"/>
  <sheetViews>
    <sheetView workbookViewId="0"/>
  </sheetViews>
  <sheetFormatPr baseColWidth="10" defaultRowHeight="12.75" x14ac:dyDescent="0.2"/>
  <cols>
    <col min="2" max="2" width="56.875" bestFit="1" customWidth="1"/>
    <col min="3" max="4" width="12.5" customWidth="1"/>
    <col min="5" max="5" width="12.75" customWidth="1"/>
    <col min="6" max="6" width="8.75" bestFit="1" customWidth="1"/>
    <col min="7" max="7" width="11.625" customWidth="1"/>
    <col min="8" max="8" width="12.125" customWidth="1"/>
    <col min="9" max="9" width="12.75" customWidth="1"/>
    <col min="10" max="10" width="8.75" bestFit="1" customWidth="1"/>
    <col min="11" max="11" width="11.625" bestFit="1" customWidth="1"/>
    <col min="12" max="12" width="12" bestFit="1" customWidth="1"/>
    <col min="13" max="13" width="12.75" customWidth="1"/>
    <col min="14" max="14" width="9.625" bestFit="1" customWidth="1"/>
  </cols>
  <sheetData>
    <row r="1" spans="1:5" ht="15" thickBot="1" x14ac:dyDescent="0.25">
      <c r="A1" s="5"/>
      <c r="B1" s="5"/>
    </row>
    <row r="2" spans="1:5" ht="15" thickBot="1" x14ac:dyDescent="0.25">
      <c r="A2" s="5"/>
      <c r="B2" s="5"/>
    </row>
    <row r="3" spans="1:5" ht="15" thickBot="1" x14ac:dyDescent="0.25">
      <c r="A3" s="5"/>
      <c r="B3" s="5"/>
    </row>
    <row r="11" spans="1:5" ht="27" customHeight="1" x14ac:dyDescent="0.2">
      <c r="B11" s="20" t="str">
        <f>Portada!B9</f>
        <v>2º Trimestre 2019</v>
      </c>
    </row>
    <row r="13" spans="1:5" ht="42.75" customHeight="1" thickBot="1" x14ac:dyDescent="0.25">
      <c r="C13" s="8" t="s">
        <v>101</v>
      </c>
      <c r="D13" s="8" t="s">
        <v>102</v>
      </c>
      <c r="E13" s="8" t="s">
        <v>99</v>
      </c>
    </row>
    <row r="14" spans="1:5" ht="20.100000000000001" customHeight="1" thickBot="1" x14ac:dyDescent="0.25">
      <c r="B14" s="4" t="s">
        <v>22</v>
      </c>
      <c r="C14" s="5">
        <v>1431</v>
      </c>
      <c r="D14" s="5">
        <v>1449</v>
      </c>
      <c r="E14" s="6">
        <f>IF(C14&gt;0,(D14-C14)/C14,"-")</f>
        <v>1.2578616352201259E-2</v>
      </c>
    </row>
    <row r="15" spans="1:5" ht="20.100000000000001" customHeight="1" thickBot="1" x14ac:dyDescent="0.25">
      <c r="B15" s="4" t="s">
        <v>17</v>
      </c>
      <c r="C15" s="5">
        <v>1452</v>
      </c>
      <c r="D15" s="5">
        <v>1402</v>
      </c>
      <c r="E15" s="6">
        <f t="shared" ref="E15:E23" si="0">IF(C15&gt;0,(D15-C15)/C15,"-")</f>
        <v>-3.4435261707988982E-2</v>
      </c>
    </row>
    <row r="16" spans="1:5" ht="20.100000000000001" customHeight="1" thickBot="1" x14ac:dyDescent="0.25">
      <c r="B16" s="4" t="s">
        <v>18</v>
      </c>
      <c r="C16" s="5">
        <v>976</v>
      </c>
      <c r="D16" s="5">
        <v>969</v>
      </c>
      <c r="E16" s="6">
        <f t="shared" si="0"/>
        <v>-7.1721311475409838E-3</v>
      </c>
    </row>
    <row r="17" spans="2:5" ht="20.100000000000001" customHeight="1" thickBot="1" x14ac:dyDescent="0.25">
      <c r="B17" s="4" t="s">
        <v>19</v>
      </c>
      <c r="C17" s="5">
        <v>476</v>
      </c>
      <c r="D17" s="5">
        <v>433</v>
      </c>
      <c r="E17" s="6">
        <f t="shared" si="0"/>
        <v>-9.0336134453781511E-2</v>
      </c>
    </row>
    <row r="18" spans="2:5" ht="20.100000000000001" customHeight="1" thickBot="1" x14ac:dyDescent="0.25">
      <c r="B18" s="4" t="s">
        <v>20</v>
      </c>
      <c r="C18" s="6">
        <f>C17/C15</f>
        <v>0.32782369146005508</v>
      </c>
      <c r="D18" s="6">
        <f>D17/D15</f>
        <v>0.30884450784593437</v>
      </c>
      <c r="E18" s="6">
        <f t="shared" si="0"/>
        <v>-5.7894484469964855E-2</v>
      </c>
    </row>
    <row r="19" spans="2:5" ht="30" customHeight="1" thickBot="1" x14ac:dyDescent="0.25">
      <c r="B19" s="4" t="s">
        <v>23</v>
      </c>
      <c r="C19" s="5">
        <v>221</v>
      </c>
      <c r="D19" s="5">
        <v>145</v>
      </c>
      <c r="E19" s="6">
        <f t="shared" si="0"/>
        <v>-0.34389140271493213</v>
      </c>
    </row>
    <row r="20" spans="2:5" ht="20.100000000000001" customHeight="1" thickBot="1" x14ac:dyDescent="0.25">
      <c r="B20" s="4" t="s">
        <v>24</v>
      </c>
      <c r="C20" s="5">
        <v>136</v>
      </c>
      <c r="D20" s="5">
        <v>74</v>
      </c>
      <c r="E20" s="6">
        <f t="shared" si="0"/>
        <v>-0.45588235294117646</v>
      </c>
    </row>
    <row r="21" spans="2:5" ht="20.100000000000001" customHeight="1" thickBot="1" x14ac:dyDescent="0.25">
      <c r="B21" s="4" t="s">
        <v>25</v>
      </c>
      <c r="C21" s="5">
        <v>85</v>
      </c>
      <c r="D21" s="5">
        <v>71</v>
      </c>
      <c r="E21" s="6">
        <f t="shared" si="0"/>
        <v>-0.16470588235294117</v>
      </c>
    </row>
    <row r="22" spans="2:5" ht="20.100000000000001" customHeight="1" thickBot="1" x14ac:dyDescent="0.25">
      <c r="B22" s="4" t="s">
        <v>21</v>
      </c>
      <c r="C22" s="6">
        <f>C21/C19</f>
        <v>0.38461538461538464</v>
      </c>
      <c r="D22" s="6">
        <f t="shared" ref="D22" si="1">D21/D19</f>
        <v>0.48965517241379308</v>
      </c>
      <c r="E22" s="6">
        <f t="shared" si="0"/>
        <v>0.27310344827586197</v>
      </c>
    </row>
    <row r="23" spans="2:5" ht="20.100000000000001" customHeight="1" thickBot="1" x14ac:dyDescent="0.25">
      <c r="B23" s="7" t="s">
        <v>26</v>
      </c>
      <c r="C23" s="6">
        <v>0.12845715175460792</v>
      </c>
      <c r="D23" s="6">
        <v>0.12359827914521476</v>
      </c>
      <c r="E23" s="6">
        <f t="shared" si="0"/>
        <v>-3.7824850878486548E-2</v>
      </c>
    </row>
    <row r="31" spans="2:5" ht="42.75" customHeight="1" thickBot="1" x14ac:dyDescent="0.25">
      <c r="C31" s="8" t="s">
        <v>101</v>
      </c>
      <c r="D31" s="8" t="s">
        <v>102</v>
      </c>
      <c r="E31" s="8" t="s">
        <v>99</v>
      </c>
    </row>
    <row r="32" spans="2:5" ht="20.100000000000001" customHeight="1" thickBot="1" x14ac:dyDescent="0.25">
      <c r="B32" s="4" t="s">
        <v>27</v>
      </c>
      <c r="C32" s="5">
        <v>201</v>
      </c>
      <c r="D32" s="5">
        <v>214</v>
      </c>
      <c r="E32" s="6">
        <f>IF(C32&gt;0,(D32-C32)/C32,"-")</f>
        <v>6.4676616915422883E-2</v>
      </c>
    </row>
    <row r="33" spans="2:5" ht="20.100000000000001" customHeight="1" thickBot="1" x14ac:dyDescent="0.25">
      <c r="B33" s="4" t="s">
        <v>29</v>
      </c>
      <c r="C33" s="5">
        <v>10</v>
      </c>
      <c r="D33" s="5">
        <v>0</v>
      </c>
      <c r="E33" s="6">
        <f t="shared" ref="E33:E35" si="2">IF(C33&gt;0,(D33-C33)/C33,"-")</f>
        <v>-1</v>
      </c>
    </row>
    <row r="34" spans="2:5" ht="20.100000000000001" customHeight="1" thickBot="1" x14ac:dyDescent="0.25">
      <c r="B34" s="4" t="s">
        <v>28</v>
      </c>
      <c r="C34" s="5">
        <v>116</v>
      </c>
      <c r="D34" s="5">
        <v>140</v>
      </c>
      <c r="E34" s="6">
        <f t="shared" si="2"/>
        <v>0.20689655172413793</v>
      </c>
    </row>
    <row r="35" spans="2:5" ht="20.100000000000001" customHeight="1" thickBot="1" x14ac:dyDescent="0.25">
      <c r="B35" s="4" t="s">
        <v>30</v>
      </c>
      <c r="C35" s="5">
        <v>75</v>
      </c>
      <c r="D35" s="5">
        <v>74</v>
      </c>
      <c r="E35" s="6">
        <f t="shared" si="2"/>
        <v>-1.3333333333333334E-2</v>
      </c>
    </row>
    <row r="41" spans="2:5" ht="42.75" customHeight="1" thickBot="1" x14ac:dyDescent="0.25">
      <c r="C41" s="8" t="s">
        <v>101</v>
      </c>
      <c r="D41" s="8" t="s">
        <v>102</v>
      </c>
      <c r="E41" s="8" t="s">
        <v>99</v>
      </c>
    </row>
    <row r="42" spans="2:5" ht="20.100000000000001" customHeight="1" thickBot="1" x14ac:dyDescent="0.25">
      <c r="B42" s="4" t="s">
        <v>33</v>
      </c>
      <c r="C42" s="5">
        <v>243</v>
      </c>
      <c r="D42" s="5">
        <v>234</v>
      </c>
      <c r="E42" s="6">
        <f>IF(C42&gt;0,(D42-C42)/C42,"-")</f>
        <v>-3.7037037037037035E-2</v>
      </c>
    </row>
    <row r="43" spans="2:5" ht="20.100000000000001" customHeight="1" thickBot="1" x14ac:dyDescent="0.25">
      <c r="B43" s="4" t="s">
        <v>34</v>
      </c>
      <c r="C43" s="5">
        <v>16</v>
      </c>
      <c r="D43" s="5">
        <v>21</v>
      </c>
      <c r="E43" s="6">
        <f t="shared" ref="E43:E49" si="3">IF(C43&gt;0,(D43-C43)/C43,"-")</f>
        <v>0.3125</v>
      </c>
    </row>
    <row r="44" spans="2:5" ht="20.100000000000001" customHeight="1" thickBot="1" x14ac:dyDescent="0.25">
      <c r="B44" s="4" t="s">
        <v>31</v>
      </c>
      <c r="C44" s="5">
        <v>23</v>
      </c>
      <c r="D44" s="5">
        <v>15</v>
      </c>
      <c r="E44" s="6">
        <f t="shared" si="3"/>
        <v>-0.34782608695652173</v>
      </c>
    </row>
    <row r="45" spans="2:5" ht="20.100000000000001" customHeight="1" thickBot="1" x14ac:dyDescent="0.25">
      <c r="B45" s="4" t="s">
        <v>32</v>
      </c>
      <c r="C45" s="5">
        <v>428</v>
      </c>
      <c r="D45" s="5">
        <v>464</v>
      </c>
      <c r="E45" s="6">
        <f t="shared" si="3"/>
        <v>8.4112149532710276E-2</v>
      </c>
    </row>
    <row r="46" spans="2:5" ht="20.100000000000001" customHeight="1" thickBot="1" x14ac:dyDescent="0.25">
      <c r="B46" s="4" t="s">
        <v>35</v>
      </c>
      <c r="C46" s="5">
        <v>320</v>
      </c>
      <c r="D46" s="5">
        <v>330</v>
      </c>
      <c r="E46" s="6">
        <f t="shared" si="3"/>
        <v>3.125E-2</v>
      </c>
    </row>
    <row r="47" spans="2:5" ht="20.100000000000001" customHeight="1" thickBot="1" x14ac:dyDescent="0.25">
      <c r="B47" s="4" t="s">
        <v>67</v>
      </c>
      <c r="C47" s="5">
        <v>145</v>
      </c>
      <c r="D47" s="5">
        <v>141</v>
      </c>
      <c r="E47" s="6">
        <f t="shared" si="3"/>
        <v>-2.7586206896551724E-2</v>
      </c>
    </row>
    <row r="48" spans="2:5" ht="20.100000000000001" customHeight="1" collapsed="1" thickBot="1" x14ac:dyDescent="0.25">
      <c r="B48" s="4" t="s">
        <v>36</v>
      </c>
      <c r="C48" s="6">
        <f>C42/(C42+C43)</f>
        <v>0.93822393822393824</v>
      </c>
      <c r="D48" s="6">
        <f>D42/(D42+D43)</f>
        <v>0.91764705882352937</v>
      </c>
      <c r="E48" s="6">
        <f t="shared" si="3"/>
        <v>-2.193173565722591E-2</v>
      </c>
    </row>
    <row r="49" spans="2:5" ht="20.100000000000001" customHeight="1" thickBot="1" x14ac:dyDescent="0.25">
      <c r="B49" s="4" t="s">
        <v>37</v>
      </c>
      <c r="C49" s="6">
        <f>C45/(C44+C45)</f>
        <v>0.9490022172949002</v>
      </c>
      <c r="D49" s="6">
        <f t="shared" ref="D49" si="4">D45/(D44+D45)</f>
        <v>0.96868475991649272</v>
      </c>
      <c r="E49" s="6">
        <f t="shared" si="3"/>
        <v>2.0740249351257543E-2</v>
      </c>
    </row>
    <row r="55" spans="2:5" ht="42.75" customHeight="1" thickBot="1" x14ac:dyDescent="0.25">
      <c r="C55" s="8" t="s">
        <v>101</v>
      </c>
      <c r="D55" s="8" t="s">
        <v>102</v>
      </c>
      <c r="E55" s="8" t="s">
        <v>99</v>
      </c>
    </row>
    <row r="56" spans="2:5" ht="20.100000000000001" customHeight="1" thickBot="1" x14ac:dyDescent="0.25">
      <c r="B56" s="4" t="s">
        <v>38</v>
      </c>
      <c r="C56" s="5">
        <v>267</v>
      </c>
      <c r="D56" s="5">
        <v>257</v>
      </c>
      <c r="E56" s="6">
        <f>IF(C56&gt;0,(D56-C56)/C56,"-")</f>
        <v>-3.7453183520599252E-2</v>
      </c>
    </row>
    <row r="57" spans="2:5" ht="20.100000000000001" customHeight="1" thickBot="1" x14ac:dyDescent="0.25">
      <c r="B57" s="4" t="s">
        <v>41</v>
      </c>
      <c r="C57" s="5">
        <v>174</v>
      </c>
      <c r="D57" s="5">
        <v>155</v>
      </c>
      <c r="E57" s="6">
        <f t="shared" ref="E57:E61" si="5">IF(C57&gt;0,(D57-C57)/C57,"-")</f>
        <v>-0.10919540229885058</v>
      </c>
    </row>
    <row r="58" spans="2:5" ht="20.100000000000001" customHeight="1" thickBot="1" x14ac:dyDescent="0.25">
      <c r="B58" s="4" t="s">
        <v>42</v>
      </c>
      <c r="C58" s="5">
        <v>74</v>
      </c>
      <c r="D58" s="5">
        <v>81</v>
      </c>
      <c r="E58" s="6">
        <f t="shared" si="5"/>
        <v>9.45945945945946E-2</v>
      </c>
    </row>
    <row r="59" spans="2:5" ht="20.100000000000001" customHeight="1" collapsed="1" thickBot="1" x14ac:dyDescent="0.25">
      <c r="B59" s="4" t="s">
        <v>98</v>
      </c>
      <c r="C59" s="6">
        <f>(C57+C58)/C56</f>
        <v>0.92883895131086147</v>
      </c>
      <c r="D59" s="6">
        <f>(D57+D58)/D56</f>
        <v>0.91828793774319062</v>
      </c>
      <c r="E59" s="6">
        <f t="shared" si="5"/>
        <v>-1.1359357349064989E-2</v>
      </c>
    </row>
    <row r="60" spans="2:5" ht="20.100000000000001" customHeight="1" thickBot="1" x14ac:dyDescent="0.25">
      <c r="B60" s="4" t="s">
        <v>39</v>
      </c>
      <c r="C60" s="6">
        <v>0.93048128342245995</v>
      </c>
      <c r="D60" s="6">
        <v>0.91715976331360949</v>
      </c>
      <c r="E60" s="6">
        <f t="shared" si="5"/>
        <v>-1.4316806093994459E-2</v>
      </c>
    </row>
    <row r="61" spans="2:5" ht="20.100000000000001" customHeight="1" thickBot="1" x14ac:dyDescent="0.25">
      <c r="B61" s="4" t="s">
        <v>40</v>
      </c>
      <c r="C61" s="6">
        <v>0.92500000000000004</v>
      </c>
      <c r="D61" s="6">
        <v>0.92045454545454541</v>
      </c>
      <c r="E61" s="6">
        <f t="shared" si="5"/>
        <v>-4.9140049140050058E-3</v>
      </c>
    </row>
    <row r="62" spans="2:5" ht="15" thickBot="1" x14ac:dyDescent="0.25">
      <c r="E62" s="6"/>
    </row>
    <row r="67" spans="2:10" ht="42.75" customHeight="1" thickBot="1" x14ac:dyDescent="0.25">
      <c r="C67" s="8" t="s">
        <v>101</v>
      </c>
      <c r="D67" s="8" t="s">
        <v>102</v>
      </c>
      <c r="E67" s="8" t="s">
        <v>99</v>
      </c>
    </row>
    <row r="68" spans="2:10" ht="20.100000000000001" customHeight="1" thickBot="1" x14ac:dyDescent="0.25">
      <c r="B68" s="4" t="s">
        <v>44</v>
      </c>
      <c r="C68" s="5">
        <v>1774</v>
      </c>
      <c r="D68" s="5">
        <v>1802</v>
      </c>
      <c r="E68" s="6">
        <f>IF(C68&gt;0,(D68-C68)/C68,"-")</f>
        <v>1.5783540022547914E-2</v>
      </c>
    </row>
    <row r="69" spans="2:10" ht="20.100000000000001" customHeight="1" thickBot="1" x14ac:dyDescent="0.25">
      <c r="B69" s="4" t="s">
        <v>45</v>
      </c>
      <c r="C69" s="5">
        <v>632</v>
      </c>
      <c r="D69" s="5">
        <v>673</v>
      </c>
      <c r="E69" s="6">
        <f t="shared" ref="E69:E75" si="6">IF(C69&gt;0,(D69-C69)/C69,"-")</f>
        <v>6.4873417721518986E-2</v>
      </c>
    </row>
    <row r="70" spans="2:10" ht="20.100000000000001" customHeight="1" thickBot="1" x14ac:dyDescent="0.25">
      <c r="B70" s="4" t="s">
        <v>43</v>
      </c>
      <c r="C70" s="5">
        <v>7</v>
      </c>
      <c r="D70" s="5">
        <v>4</v>
      </c>
      <c r="E70" s="6">
        <f t="shared" si="6"/>
        <v>-0.42857142857142855</v>
      </c>
    </row>
    <row r="71" spans="2:10" ht="20.100000000000001" customHeight="1" thickBot="1" x14ac:dyDescent="0.25">
      <c r="B71" s="4" t="s">
        <v>46</v>
      </c>
      <c r="C71" s="5">
        <v>740</v>
      </c>
      <c r="D71" s="5">
        <v>697</v>
      </c>
      <c r="E71" s="6">
        <f t="shared" si="6"/>
        <v>-5.8108108108108111E-2</v>
      </c>
    </row>
    <row r="72" spans="2:10" ht="20.100000000000001" customHeight="1" thickBot="1" x14ac:dyDescent="0.25">
      <c r="B72" s="4" t="s">
        <v>47</v>
      </c>
      <c r="C72" s="5">
        <v>331</v>
      </c>
      <c r="D72" s="5">
        <v>369</v>
      </c>
      <c r="E72" s="6">
        <f t="shared" si="6"/>
        <v>0.11480362537764351</v>
      </c>
    </row>
    <row r="73" spans="2:10" ht="20.100000000000001" customHeight="1" thickBot="1" x14ac:dyDescent="0.25">
      <c r="B73" s="4" t="s">
        <v>48</v>
      </c>
      <c r="C73" s="5">
        <v>64</v>
      </c>
      <c r="D73" s="5">
        <v>58</v>
      </c>
      <c r="E73" s="6">
        <f t="shared" si="6"/>
        <v>-9.375E-2</v>
      </c>
    </row>
    <row r="74" spans="2:10" ht="20.100000000000001" customHeight="1" thickBot="1" x14ac:dyDescent="0.25">
      <c r="B74" s="4" t="s">
        <v>49</v>
      </c>
      <c r="C74" s="5">
        <v>0</v>
      </c>
      <c r="D74" s="5">
        <v>0</v>
      </c>
      <c r="E74" s="6" t="str">
        <f t="shared" si="6"/>
        <v>-</v>
      </c>
    </row>
    <row r="75" spans="2:10" ht="20.100000000000001" customHeight="1" thickBot="1" x14ac:dyDescent="0.25">
      <c r="B75" s="4" t="s">
        <v>50</v>
      </c>
      <c r="C75" s="5">
        <v>0</v>
      </c>
      <c r="D75" s="5">
        <v>1</v>
      </c>
      <c r="E75" s="6" t="str">
        <f t="shared" si="6"/>
        <v>-</v>
      </c>
    </row>
    <row r="76" spans="2:10" x14ac:dyDescent="0.2">
      <c r="B76" s="9"/>
      <c r="C76" s="9"/>
      <c r="D76" s="9"/>
      <c r="E76" s="9"/>
      <c r="F76" s="9"/>
      <c r="G76" s="9"/>
      <c r="H76" s="9"/>
      <c r="I76" s="9"/>
      <c r="J76" s="9"/>
    </row>
    <row r="77" spans="2:10" x14ac:dyDescent="0.2">
      <c r="B77" s="9"/>
      <c r="C77" s="9"/>
      <c r="D77" s="9"/>
      <c r="E77" s="9"/>
      <c r="F77" s="9"/>
      <c r="G77" s="9"/>
      <c r="H77" s="9"/>
      <c r="I77" s="9"/>
      <c r="J77" s="9"/>
    </row>
    <row r="87" spans="2:5" ht="42.75" customHeight="1" thickBot="1" x14ac:dyDescent="0.25">
      <c r="C87" s="8" t="s">
        <v>101</v>
      </c>
      <c r="D87" s="8" t="s">
        <v>102</v>
      </c>
      <c r="E87" s="8" t="s">
        <v>99</v>
      </c>
    </row>
    <row r="88" spans="2:5" ht="29.25" thickBot="1" x14ac:dyDescent="0.25">
      <c r="B88" s="4" t="s">
        <v>51</v>
      </c>
      <c r="C88" s="5">
        <v>113</v>
      </c>
      <c r="D88" s="5">
        <v>145</v>
      </c>
      <c r="E88" s="6">
        <f>IF(C88&gt;0,(D88-C88)/C88,"-")</f>
        <v>0.2831858407079646</v>
      </c>
    </row>
    <row r="89" spans="2:5" ht="29.25" thickBot="1" x14ac:dyDescent="0.25">
      <c r="B89" s="4" t="s">
        <v>52</v>
      </c>
      <c r="C89" s="5">
        <v>87</v>
      </c>
      <c r="D89" s="5">
        <v>77</v>
      </c>
      <c r="E89" s="6">
        <f t="shared" ref="E89:E91" si="7">IF(C89&gt;0,(D89-C89)/C89,"-")</f>
        <v>-0.11494252873563218</v>
      </c>
    </row>
    <row r="90" spans="2:5" ht="29.25" customHeight="1" thickBot="1" x14ac:dyDescent="0.25">
      <c r="B90" s="4" t="s">
        <v>53</v>
      </c>
      <c r="C90" s="5">
        <v>103</v>
      </c>
      <c r="D90" s="5">
        <v>92</v>
      </c>
      <c r="E90" s="6">
        <f t="shared" si="7"/>
        <v>-0.10679611650485436</v>
      </c>
    </row>
    <row r="91" spans="2:5" ht="29.25" customHeight="1" thickBot="1" x14ac:dyDescent="0.25">
      <c r="B91" s="4" t="s">
        <v>54</v>
      </c>
      <c r="C91" s="6">
        <f>(C88+C89)/(C88+C89+C90)</f>
        <v>0.66006600660066006</v>
      </c>
      <c r="D91" s="6">
        <f>(D88+D89)/(D88+D89+D90)</f>
        <v>0.70700636942675155</v>
      </c>
      <c r="E91" s="6">
        <f t="shared" si="7"/>
        <v>7.1114649681528599E-2</v>
      </c>
    </row>
    <row r="97" spans="2:5" ht="42.75" customHeight="1" thickBot="1" x14ac:dyDescent="0.25">
      <c r="C97" s="8" t="s">
        <v>101</v>
      </c>
      <c r="D97" s="8" t="s">
        <v>102</v>
      </c>
      <c r="E97" s="8" t="s">
        <v>99</v>
      </c>
    </row>
    <row r="98" spans="2:5" ht="20.100000000000001" customHeight="1" thickBot="1" x14ac:dyDescent="0.25">
      <c r="B98" s="4" t="s">
        <v>38</v>
      </c>
      <c r="C98" s="5">
        <v>316</v>
      </c>
      <c r="D98" s="5">
        <v>319</v>
      </c>
      <c r="E98" s="6">
        <f>IF(C98&gt;0,(D98-C98)/C98,"-")</f>
        <v>9.4936708860759497E-3</v>
      </c>
    </row>
    <row r="99" spans="2:5" ht="20.100000000000001" customHeight="1" thickBot="1" x14ac:dyDescent="0.25">
      <c r="B99" s="4" t="s">
        <v>41</v>
      </c>
      <c r="C99" s="5">
        <v>122</v>
      </c>
      <c r="D99" s="5">
        <v>135</v>
      </c>
      <c r="E99" s="6">
        <f t="shared" ref="E99:E103" si="8">IF(C99&gt;0,(D99-C99)/C99,"-")</f>
        <v>0.10655737704918032</v>
      </c>
    </row>
    <row r="100" spans="2:5" ht="20.100000000000001" customHeight="1" thickBot="1" x14ac:dyDescent="0.25">
      <c r="B100" s="4" t="s">
        <v>42</v>
      </c>
      <c r="C100" s="5">
        <v>84</v>
      </c>
      <c r="D100" s="5">
        <v>89</v>
      </c>
      <c r="E100" s="6">
        <f t="shared" si="8"/>
        <v>5.9523809523809521E-2</v>
      </c>
    </row>
    <row r="101" spans="2:5" ht="20.100000000000001" customHeight="1" thickBot="1" x14ac:dyDescent="0.25">
      <c r="B101" s="4" t="s">
        <v>98</v>
      </c>
      <c r="C101" s="6">
        <f>(C99+C100)/C98</f>
        <v>0.65189873417721522</v>
      </c>
      <c r="D101" s="6">
        <f>(D99+D100)/D98</f>
        <v>0.70219435736677116</v>
      </c>
      <c r="E101" s="6">
        <f t="shared" si="8"/>
        <v>7.7152509358736285E-2</v>
      </c>
    </row>
    <row r="102" spans="2:5" ht="20.100000000000001" customHeight="1" thickBot="1" x14ac:dyDescent="0.25">
      <c r="B102" s="4" t="s">
        <v>39</v>
      </c>
      <c r="C102" s="6">
        <v>0.65591397849462363</v>
      </c>
      <c r="D102" s="6">
        <v>0.69587628865979378</v>
      </c>
      <c r="E102" s="6">
        <f t="shared" si="8"/>
        <v>6.0926145005915158E-2</v>
      </c>
    </row>
    <row r="103" spans="2:5" ht="20.100000000000001" customHeight="1" thickBot="1" x14ac:dyDescent="0.25">
      <c r="B103" s="4" t="s">
        <v>40</v>
      </c>
      <c r="C103" s="6">
        <v>0.64615384615384619</v>
      </c>
      <c r="D103" s="6">
        <v>0.71199999999999997</v>
      </c>
      <c r="E103" s="6">
        <f t="shared" si="8"/>
        <v>0.10190476190476179</v>
      </c>
    </row>
    <row r="109" spans="2:5" ht="42.75" customHeight="1" thickBot="1" x14ac:dyDescent="0.25">
      <c r="C109" s="8" t="s">
        <v>101</v>
      </c>
      <c r="D109" s="8" t="s">
        <v>102</v>
      </c>
      <c r="E109" s="8" t="s">
        <v>99</v>
      </c>
    </row>
    <row r="110" spans="2:5" ht="15" thickBot="1" x14ac:dyDescent="0.25">
      <c r="B110" s="4" t="s">
        <v>55</v>
      </c>
      <c r="C110" s="5">
        <v>325</v>
      </c>
      <c r="D110" s="5">
        <v>320</v>
      </c>
      <c r="E110" s="6">
        <f>IF(C110&gt;0,(D110-C110)/C110,"-")</f>
        <v>-1.5384615384615385E-2</v>
      </c>
    </row>
    <row r="111" spans="2:5" ht="15" thickBot="1" x14ac:dyDescent="0.25">
      <c r="B111" s="4" t="s">
        <v>56</v>
      </c>
      <c r="C111" s="5">
        <v>234</v>
      </c>
      <c r="D111" s="5">
        <v>225</v>
      </c>
      <c r="E111" s="6">
        <f t="shared" ref="E111:E112" si="9">IF(C111&gt;0,(D111-C111)/C111,"-")</f>
        <v>-3.8461538461538464E-2</v>
      </c>
    </row>
    <row r="112" spans="2:5" ht="15" thickBot="1" x14ac:dyDescent="0.25">
      <c r="B112" s="4" t="s">
        <v>57</v>
      </c>
      <c r="C112" s="5">
        <v>91</v>
      </c>
      <c r="D112" s="5">
        <v>95</v>
      </c>
      <c r="E112" s="6">
        <f t="shared" si="9"/>
        <v>4.3956043956043959E-2</v>
      </c>
    </row>
    <row r="113" spans="2:14" x14ac:dyDescent="0.2">
      <c r="B113" s="9"/>
      <c r="C113" s="9"/>
      <c r="D113" s="9"/>
      <c r="E113" s="9"/>
      <c r="F113" s="9"/>
      <c r="G113" s="9"/>
      <c r="H113" s="9"/>
      <c r="I113" s="9"/>
      <c r="J113" s="9"/>
    </row>
    <row r="114" spans="2:14" x14ac:dyDescent="0.2">
      <c r="B114" s="9"/>
      <c r="C114" s="9"/>
      <c r="D114" s="9"/>
      <c r="E114" s="9"/>
      <c r="F114" s="9"/>
      <c r="G114" s="9"/>
      <c r="H114" s="9"/>
      <c r="I114" s="9"/>
      <c r="J114" s="9"/>
    </row>
    <row r="124" spans="2:14" ht="26.25" customHeight="1" thickBot="1" x14ac:dyDescent="0.25">
      <c r="C124" s="26" t="s">
        <v>101</v>
      </c>
      <c r="D124" s="27"/>
      <c r="E124" s="27"/>
      <c r="F124" s="28"/>
      <c r="G124" s="26" t="s">
        <v>102</v>
      </c>
      <c r="H124" s="27"/>
      <c r="I124" s="27"/>
      <c r="J124" s="28"/>
      <c r="K124" s="29" t="s">
        <v>58</v>
      </c>
      <c r="L124" s="30"/>
      <c r="M124" s="30"/>
      <c r="N124" s="30"/>
    </row>
    <row r="125" spans="2:14" ht="29.25" customHeight="1" thickBot="1" x14ac:dyDescent="0.25">
      <c r="C125" s="11" t="s">
        <v>59</v>
      </c>
      <c r="D125" s="12" t="s">
        <v>60</v>
      </c>
      <c r="E125" s="12" t="s">
        <v>61</v>
      </c>
      <c r="F125" s="12" t="s">
        <v>62</v>
      </c>
      <c r="G125" s="11" t="s">
        <v>59</v>
      </c>
      <c r="H125" s="12" t="s">
        <v>60</v>
      </c>
      <c r="I125" s="12" t="s">
        <v>61</v>
      </c>
      <c r="J125" s="12" t="s">
        <v>62</v>
      </c>
      <c r="K125" s="11" t="s">
        <v>59</v>
      </c>
      <c r="L125" s="12" t="s">
        <v>60</v>
      </c>
      <c r="M125" s="12" t="s">
        <v>61</v>
      </c>
      <c r="N125" s="12" t="s">
        <v>62</v>
      </c>
    </row>
    <row r="126" spans="2:14" ht="15" thickBot="1" x14ac:dyDescent="0.25">
      <c r="B126" s="4" t="s">
        <v>63</v>
      </c>
      <c r="C126" s="10">
        <v>1</v>
      </c>
      <c r="D126" s="10">
        <v>2</v>
      </c>
      <c r="E126" s="10">
        <v>0</v>
      </c>
      <c r="F126" s="10">
        <v>3</v>
      </c>
      <c r="G126" s="10">
        <v>4</v>
      </c>
      <c r="H126" s="10">
        <v>1</v>
      </c>
      <c r="I126" s="10">
        <v>0</v>
      </c>
      <c r="J126" s="10">
        <v>5</v>
      </c>
      <c r="K126" s="6">
        <f>IF(C126=0,"-",(G126-C126)/C126)</f>
        <v>3</v>
      </c>
      <c r="L126" s="6">
        <f t="shared" ref="L126:N131" si="10">IF(D126=0,"-",(H126-D126)/D126)</f>
        <v>-0.5</v>
      </c>
      <c r="M126" s="6" t="str">
        <f t="shared" si="10"/>
        <v>-</v>
      </c>
      <c r="N126" s="6">
        <f t="shared" si="10"/>
        <v>0.66666666666666663</v>
      </c>
    </row>
    <row r="127" spans="2:14" ht="15" thickBot="1" x14ac:dyDescent="0.25">
      <c r="B127" s="4" t="s">
        <v>64</v>
      </c>
      <c r="C127" s="10">
        <v>0</v>
      </c>
      <c r="D127" s="10">
        <v>0</v>
      </c>
      <c r="E127" s="10">
        <v>1</v>
      </c>
      <c r="F127" s="10">
        <v>1</v>
      </c>
      <c r="G127" s="10">
        <v>1</v>
      </c>
      <c r="H127" s="10">
        <v>0</v>
      </c>
      <c r="I127" s="10">
        <v>0</v>
      </c>
      <c r="J127" s="10">
        <v>1</v>
      </c>
      <c r="K127" s="6" t="str">
        <f t="shared" ref="K127:K131" si="11">IF(C127=0,"-",(G127-C127)/C127)</f>
        <v>-</v>
      </c>
      <c r="L127" s="6" t="str">
        <f t="shared" si="10"/>
        <v>-</v>
      </c>
      <c r="M127" s="6">
        <f t="shared" si="10"/>
        <v>-1</v>
      </c>
      <c r="N127" s="6">
        <f t="shared" si="10"/>
        <v>0</v>
      </c>
    </row>
    <row r="128" spans="2:14" ht="15" thickBot="1" x14ac:dyDescent="0.25">
      <c r="B128" s="4" t="s">
        <v>65</v>
      </c>
      <c r="C128" s="10">
        <v>0</v>
      </c>
      <c r="D128" s="10">
        <v>0</v>
      </c>
      <c r="E128" s="10">
        <v>0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6" t="str">
        <f t="shared" si="11"/>
        <v>-</v>
      </c>
      <c r="L128" s="6" t="str">
        <f t="shared" si="10"/>
        <v>-</v>
      </c>
      <c r="M128" s="6" t="str">
        <f t="shared" si="10"/>
        <v>-</v>
      </c>
      <c r="N128" s="6" t="str">
        <f t="shared" si="10"/>
        <v>-</v>
      </c>
    </row>
    <row r="129" spans="2:14" ht="15" thickBot="1" x14ac:dyDescent="0.25">
      <c r="B129" s="7" t="s">
        <v>66</v>
      </c>
      <c r="C129" s="10">
        <v>0</v>
      </c>
      <c r="D129" s="10">
        <v>0</v>
      </c>
      <c r="E129" s="10">
        <v>0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6" t="str">
        <f t="shared" si="11"/>
        <v>-</v>
      </c>
      <c r="L129" s="6" t="str">
        <f t="shared" si="10"/>
        <v>-</v>
      </c>
      <c r="M129" s="6" t="str">
        <f t="shared" si="10"/>
        <v>-</v>
      </c>
      <c r="N129" s="6" t="str">
        <f t="shared" si="10"/>
        <v>-</v>
      </c>
    </row>
    <row r="130" spans="2:14" ht="15" thickBot="1" x14ac:dyDescent="0.25">
      <c r="B130" s="4" t="s">
        <v>67</v>
      </c>
      <c r="C130" s="10">
        <v>0</v>
      </c>
      <c r="D130" s="10">
        <v>0</v>
      </c>
      <c r="E130" s="10">
        <v>0</v>
      </c>
      <c r="F130" s="10">
        <v>0</v>
      </c>
      <c r="G130" s="10">
        <v>1</v>
      </c>
      <c r="H130" s="10">
        <v>0</v>
      </c>
      <c r="I130" s="10">
        <v>0</v>
      </c>
      <c r="J130" s="10">
        <v>1</v>
      </c>
      <c r="K130" s="6" t="str">
        <f t="shared" si="11"/>
        <v>-</v>
      </c>
      <c r="L130" s="6" t="str">
        <f t="shared" si="10"/>
        <v>-</v>
      </c>
      <c r="M130" s="6" t="str">
        <f t="shared" si="10"/>
        <v>-</v>
      </c>
      <c r="N130" s="6" t="str">
        <f t="shared" si="10"/>
        <v>-</v>
      </c>
    </row>
    <row r="131" spans="2:14" ht="15" thickBot="1" x14ac:dyDescent="0.25">
      <c r="B131" s="4" t="s">
        <v>68</v>
      </c>
      <c r="C131" s="10">
        <v>1</v>
      </c>
      <c r="D131" s="10">
        <v>2</v>
      </c>
      <c r="E131" s="10">
        <v>1</v>
      </c>
      <c r="F131" s="10">
        <v>4</v>
      </c>
      <c r="G131" s="10">
        <v>6</v>
      </c>
      <c r="H131" s="10">
        <v>1</v>
      </c>
      <c r="I131" s="10">
        <v>0</v>
      </c>
      <c r="J131" s="10">
        <v>7</v>
      </c>
      <c r="K131" s="6">
        <f t="shared" si="11"/>
        <v>5</v>
      </c>
      <c r="L131" s="6">
        <f t="shared" si="10"/>
        <v>-0.5</v>
      </c>
      <c r="M131" s="6">
        <f t="shared" si="10"/>
        <v>-1</v>
      </c>
      <c r="N131" s="6">
        <f t="shared" si="10"/>
        <v>0.75</v>
      </c>
    </row>
    <row r="132" spans="2:14" ht="15" thickBot="1" x14ac:dyDescent="0.25">
      <c r="B132" s="4" t="s">
        <v>36</v>
      </c>
      <c r="C132" s="6">
        <f>IF(C126=0,"-",C126/(C126+C127))</f>
        <v>1</v>
      </c>
      <c r="D132" s="6">
        <f>IF(D126=0,"-",D126/(D126+D127))</f>
        <v>1</v>
      </c>
      <c r="E132" s="6" t="str">
        <f t="shared" ref="E132:J132" si="12">IF(E126=0,"-",E126/(E126+E127))</f>
        <v>-</v>
      </c>
      <c r="F132" s="6">
        <f t="shared" si="12"/>
        <v>0.75</v>
      </c>
      <c r="G132" s="6">
        <f t="shared" si="12"/>
        <v>0.8</v>
      </c>
      <c r="H132" s="6">
        <f t="shared" si="12"/>
        <v>1</v>
      </c>
      <c r="I132" s="6" t="str">
        <f t="shared" si="12"/>
        <v>-</v>
      </c>
      <c r="J132" s="6">
        <f t="shared" si="12"/>
        <v>0.83333333333333337</v>
      </c>
      <c r="K132" s="6">
        <f>IF(OR(C132="-",G132="-"),"-",(G132-C132)/C132)</f>
        <v>-0.19999999999999996</v>
      </c>
      <c r="L132" s="6">
        <f t="shared" ref="L132:N133" si="13">IF(OR(D132="-",H132="-"),"-",(H132-D132)/D132)</f>
        <v>0</v>
      </c>
      <c r="M132" s="6" t="str">
        <f t="shared" si="13"/>
        <v>-</v>
      </c>
      <c r="N132" s="6">
        <f t="shared" si="13"/>
        <v>0.11111111111111116</v>
      </c>
    </row>
    <row r="133" spans="2:14" ht="15" thickBot="1" x14ac:dyDescent="0.25">
      <c r="B133" s="4" t="s">
        <v>37</v>
      </c>
      <c r="C133" s="6" t="str">
        <f>IF(C129=0,"-",C129/(C128+C129))</f>
        <v>-</v>
      </c>
      <c r="D133" s="6" t="str">
        <f t="shared" ref="D133:J133" si="14">IF(D129=0,"-",D129/(D128+D129))</f>
        <v>-</v>
      </c>
      <c r="E133" s="6" t="str">
        <f t="shared" si="14"/>
        <v>-</v>
      </c>
      <c r="F133" s="6" t="str">
        <f t="shared" si="14"/>
        <v>-</v>
      </c>
      <c r="G133" s="6" t="str">
        <f t="shared" si="14"/>
        <v>-</v>
      </c>
      <c r="H133" s="6" t="str">
        <f t="shared" si="14"/>
        <v>-</v>
      </c>
      <c r="I133" s="6" t="str">
        <f t="shared" si="14"/>
        <v>-</v>
      </c>
      <c r="J133" s="6" t="str">
        <f t="shared" si="14"/>
        <v>-</v>
      </c>
      <c r="K133" s="6" t="str">
        <f>IF(OR(C133="-",G133="-"),"-",(G133-C133)/C133)</f>
        <v>-</v>
      </c>
      <c r="L133" s="6" t="str">
        <f t="shared" si="13"/>
        <v>-</v>
      </c>
      <c r="M133" s="6" t="str">
        <f t="shared" si="13"/>
        <v>-</v>
      </c>
      <c r="N133" s="6" t="str">
        <f t="shared" si="13"/>
        <v>-</v>
      </c>
    </row>
    <row r="134" spans="2:14" x14ac:dyDescent="0.2">
      <c r="C134" s="13"/>
    </row>
    <row r="135" spans="2:14" x14ac:dyDescent="0.2">
      <c r="C135" s="13"/>
      <c r="M135" s="14"/>
    </row>
    <row r="136" spans="2:14" x14ac:dyDescent="0.2">
      <c r="C136" s="13"/>
    </row>
    <row r="139" spans="2:14" ht="29.25" customHeight="1" thickBot="1" x14ac:dyDescent="0.25">
      <c r="C139" s="26" t="s">
        <v>101</v>
      </c>
      <c r="D139" s="27"/>
      <c r="E139" s="27"/>
      <c r="F139" s="28"/>
      <c r="G139" s="26" t="s">
        <v>102</v>
      </c>
      <c r="H139" s="27"/>
      <c r="I139" s="27"/>
      <c r="J139" s="28"/>
      <c r="K139" s="29" t="s">
        <v>58</v>
      </c>
      <c r="L139" s="30"/>
      <c r="M139" s="30"/>
      <c r="N139" s="30"/>
    </row>
    <row r="140" spans="2:14" ht="57.75" customHeight="1" thickBot="1" x14ac:dyDescent="0.25">
      <c r="C140" s="12" t="s">
        <v>60</v>
      </c>
      <c r="D140" s="12" t="s">
        <v>70</v>
      </c>
      <c r="E140" s="12" t="s">
        <v>69</v>
      </c>
      <c r="F140" s="12" t="s">
        <v>62</v>
      </c>
      <c r="G140" s="12" t="s">
        <v>60</v>
      </c>
      <c r="H140" s="12" t="s">
        <v>70</v>
      </c>
      <c r="I140" s="12" t="s">
        <v>69</v>
      </c>
      <c r="J140" s="12" t="s">
        <v>62</v>
      </c>
      <c r="K140" s="12" t="s">
        <v>60</v>
      </c>
      <c r="L140" s="12" t="s">
        <v>70</v>
      </c>
      <c r="M140" s="12" t="s">
        <v>69</v>
      </c>
      <c r="N140" s="12" t="s">
        <v>62</v>
      </c>
    </row>
    <row r="141" spans="2:14" ht="15" thickBot="1" x14ac:dyDescent="0.25">
      <c r="B141" s="4" t="s">
        <v>71</v>
      </c>
      <c r="C141" s="10">
        <v>12</v>
      </c>
      <c r="D141" s="10">
        <v>0</v>
      </c>
      <c r="E141" s="10">
        <v>1</v>
      </c>
      <c r="F141" s="10">
        <v>13</v>
      </c>
      <c r="G141" s="10">
        <v>21</v>
      </c>
      <c r="H141" s="10">
        <v>0</v>
      </c>
      <c r="I141" s="10">
        <v>2</v>
      </c>
      <c r="J141" s="10">
        <v>23</v>
      </c>
      <c r="K141" s="6">
        <f>IF(C141=0,"-",(G141-C141)/C141)</f>
        <v>0.75</v>
      </c>
      <c r="L141" s="6" t="str">
        <f t="shared" ref="L141:N145" si="15">IF(D141=0,"-",(H141-D141)/D141)</f>
        <v>-</v>
      </c>
      <c r="M141" s="6">
        <f t="shared" si="15"/>
        <v>1</v>
      </c>
      <c r="N141" s="6">
        <f t="shared" si="15"/>
        <v>0.76923076923076927</v>
      </c>
    </row>
    <row r="142" spans="2:14" ht="15" thickBot="1" x14ac:dyDescent="0.25">
      <c r="B142" s="4" t="s">
        <v>72</v>
      </c>
      <c r="C142" s="10">
        <v>4</v>
      </c>
      <c r="D142" s="10">
        <v>0</v>
      </c>
      <c r="E142" s="10">
        <v>1</v>
      </c>
      <c r="F142" s="10">
        <v>5</v>
      </c>
      <c r="G142" s="10">
        <v>0</v>
      </c>
      <c r="H142" s="10">
        <v>0</v>
      </c>
      <c r="I142" s="10">
        <v>0</v>
      </c>
      <c r="J142" s="10">
        <v>0</v>
      </c>
      <c r="K142" s="6">
        <f t="shared" ref="K142:K145" si="16">IF(C142=0,"-",(G142-C142)/C142)</f>
        <v>-1</v>
      </c>
      <c r="L142" s="6" t="str">
        <f t="shared" si="15"/>
        <v>-</v>
      </c>
      <c r="M142" s="6">
        <f t="shared" si="15"/>
        <v>-1</v>
      </c>
      <c r="N142" s="6">
        <f t="shared" si="15"/>
        <v>-1</v>
      </c>
    </row>
    <row r="143" spans="2:14" ht="15" thickBot="1" x14ac:dyDescent="0.25">
      <c r="B143" s="4" t="s">
        <v>73</v>
      </c>
      <c r="C143" s="10">
        <v>37</v>
      </c>
      <c r="D143" s="10">
        <v>0</v>
      </c>
      <c r="E143" s="10">
        <v>4</v>
      </c>
      <c r="F143" s="10">
        <v>41</v>
      </c>
      <c r="G143" s="10">
        <v>31</v>
      </c>
      <c r="H143" s="10">
        <v>0</v>
      </c>
      <c r="I143" s="10">
        <v>4</v>
      </c>
      <c r="J143" s="10">
        <v>35</v>
      </c>
      <c r="K143" s="6">
        <f t="shared" si="16"/>
        <v>-0.16216216216216217</v>
      </c>
      <c r="L143" s="6" t="str">
        <f t="shared" si="15"/>
        <v>-</v>
      </c>
      <c r="M143" s="6">
        <f t="shared" si="15"/>
        <v>0</v>
      </c>
      <c r="N143" s="6">
        <f t="shared" si="15"/>
        <v>-0.14634146341463414</v>
      </c>
    </row>
    <row r="144" spans="2:14" ht="15" thickBot="1" x14ac:dyDescent="0.25">
      <c r="B144" s="4" t="s">
        <v>74</v>
      </c>
      <c r="C144" s="10">
        <v>15</v>
      </c>
      <c r="D144" s="10">
        <v>0</v>
      </c>
      <c r="E144" s="10">
        <v>1</v>
      </c>
      <c r="F144" s="10">
        <v>16</v>
      </c>
      <c r="G144" s="10">
        <v>8</v>
      </c>
      <c r="H144" s="10">
        <v>0</v>
      </c>
      <c r="I144" s="10">
        <v>1</v>
      </c>
      <c r="J144" s="10">
        <v>9</v>
      </c>
      <c r="K144" s="6">
        <f t="shared" si="16"/>
        <v>-0.46666666666666667</v>
      </c>
      <c r="L144" s="6" t="str">
        <f t="shared" si="15"/>
        <v>-</v>
      </c>
      <c r="M144" s="6">
        <f t="shared" si="15"/>
        <v>0</v>
      </c>
      <c r="N144" s="6">
        <f t="shared" si="15"/>
        <v>-0.4375</v>
      </c>
    </row>
    <row r="145" spans="2:14" ht="15" thickBot="1" x14ac:dyDescent="0.25">
      <c r="B145" s="4" t="s">
        <v>75</v>
      </c>
      <c r="C145" s="10">
        <v>0</v>
      </c>
      <c r="D145" s="10">
        <v>0</v>
      </c>
      <c r="E145" s="10">
        <v>0</v>
      </c>
      <c r="F145" s="10">
        <v>0</v>
      </c>
      <c r="G145" s="10">
        <v>2</v>
      </c>
      <c r="H145" s="10">
        <v>0</v>
      </c>
      <c r="I145" s="10">
        <v>0</v>
      </c>
      <c r="J145" s="10">
        <v>2</v>
      </c>
      <c r="K145" s="6" t="str">
        <f t="shared" si="16"/>
        <v>-</v>
      </c>
      <c r="L145" s="6" t="str">
        <f t="shared" si="15"/>
        <v>-</v>
      </c>
      <c r="M145" s="6" t="str">
        <f t="shared" si="15"/>
        <v>-</v>
      </c>
      <c r="N145" s="6" t="str">
        <f t="shared" si="15"/>
        <v>-</v>
      </c>
    </row>
    <row r="146" spans="2:14" ht="15" thickBot="1" x14ac:dyDescent="0.25">
      <c r="B146" s="7" t="s">
        <v>68</v>
      </c>
      <c r="C146" s="10">
        <v>68</v>
      </c>
      <c r="D146" s="10">
        <v>0</v>
      </c>
      <c r="E146" s="10">
        <v>7</v>
      </c>
      <c r="F146" s="10">
        <v>75</v>
      </c>
      <c r="G146" s="10">
        <v>62</v>
      </c>
      <c r="H146" s="10">
        <v>0</v>
      </c>
      <c r="I146" s="10">
        <v>7</v>
      </c>
      <c r="J146" s="10">
        <v>69</v>
      </c>
      <c r="K146" s="6">
        <f t="shared" ref="K146" si="17">IF(C146=0,"-",(G146-C146)/C146)</f>
        <v>-8.8235294117647065E-2</v>
      </c>
      <c r="L146" s="6" t="str">
        <f t="shared" ref="L146" si="18">IF(D146=0,"-",(H146-D146)/D146)</f>
        <v>-</v>
      </c>
      <c r="M146" s="6">
        <f t="shared" ref="M146" si="19">IF(E146=0,"-",(I146-E146)/E146)</f>
        <v>0</v>
      </c>
      <c r="N146" s="6">
        <f t="shared" ref="N146" si="20">IF(F146=0,"-",(J146-F146)/F146)</f>
        <v>-0.08</v>
      </c>
    </row>
    <row r="147" spans="2:14" ht="29.25" thickBot="1" x14ac:dyDescent="0.25">
      <c r="B147" s="7" t="s">
        <v>76</v>
      </c>
      <c r="C147" s="6">
        <f t="shared" ref="C147:J148" si="21">IF(C141=0,"-",(C141/(C141+C143)))</f>
        <v>0.24489795918367346</v>
      </c>
      <c r="D147" s="6" t="str">
        <f t="shared" si="21"/>
        <v>-</v>
      </c>
      <c r="E147" s="6">
        <f t="shared" si="21"/>
        <v>0.2</v>
      </c>
      <c r="F147" s="6">
        <f t="shared" si="21"/>
        <v>0.24074074074074073</v>
      </c>
      <c r="G147" s="6">
        <f t="shared" si="21"/>
        <v>0.40384615384615385</v>
      </c>
      <c r="H147" s="6" t="str">
        <f t="shared" si="21"/>
        <v>-</v>
      </c>
      <c r="I147" s="6">
        <f t="shared" si="21"/>
        <v>0.33333333333333331</v>
      </c>
      <c r="J147" s="6">
        <f t="shared" si="21"/>
        <v>0.39655172413793105</v>
      </c>
      <c r="K147" s="6">
        <f>IF(OR(C147="-",G147="-"),"-",(G147-C147)/C147)</f>
        <v>0.64903846153846156</v>
      </c>
      <c r="L147" s="6" t="str">
        <f t="shared" ref="L147:N148" si="22">IF(OR(D147="-",H147="-"),"-",(H147-D147)/D147)</f>
        <v>-</v>
      </c>
      <c r="M147" s="6">
        <f t="shared" si="22"/>
        <v>0.66666666666666652</v>
      </c>
      <c r="N147" s="6">
        <f t="shared" si="22"/>
        <v>0.647214854111406</v>
      </c>
    </row>
    <row r="148" spans="2:14" ht="29.25" thickBot="1" x14ac:dyDescent="0.25">
      <c r="B148" s="7" t="s">
        <v>77</v>
      </c>
      <c r="C148" s="6">
        <f t="shared" si="21"/>
        <v>0.21052631578947367</v>
      </c>
      <c r="D148" s="6" t="str">
        <f t="shared" si="21"/>
        <v>-</v>
      </c>
      <c r="E148" s="6">
        <f t="shared" si="21"/>
        <v>0.5</v>
      </c>
      <c r="F148" s="6">
        <f t="shared" si="21"/>
        <v>0.23809523809523808</v>
      </c>
      <c r="G148" s="6" t="str">
        <f t="shared" si="21"/>
        <v>-</v>
      </c>
      <c r="H148" s="6" t="str">
        <f t="shared" si="21"/>
        <v>-</v>
      </c>
      <c r="I148" s="6" t="str">
        <f t="shared" si="21"/>
        <v>-</v>
      </c>
      <c r="J148" s="6" t="str">
        <f t="shared" si="21"/>
        <v>-</v>
      </c>
      <c r="K148" s="6" t="str">
        <f>IF(OR(C148="-",G148="-"),"-",(G148-C148)/C148)</f>
        <v>-</v>
      </c>
      <c r="L148" s="6" t="str">
        <f t="shared" si="22"/>
        <v>-</v>
      </c>
      <c r="M148" s="6" t="str">
        <f t="shared" si="22"/>
        <v>-</v>
      </c>
      <c r="N148" s="6" t="str">
        <f t="shared" si="22"/>
        <v>-</v>
      </c>
    </row>
    <row r="149" spans="2:14" ht="14.25" x14ac:dyDescent="0.2">
      <c r="B149" s="7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</row>
    <row r="152" spans="2:14" ht="14.25" x14ac:dyDescent="0.2">
      <c r="B152" s="7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</row>
    <row r="153" spans="2:14" ht="14.25" x14ac:dyDescent="0.2">
      <c r="B153" s="7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</row>
    <row r="154" spans="2:14" ht="29.25" customHeight="1" thickBot="1" x14ac:dyDescent="0.25">
      <c r="B154" s="7"/>
      <c r="C154" s="8" t="s">
        <v>101</v>
      </c>
      <c r="D154" s="8" t="s">
        <v>102</v>
      </c>
      <c r="E154" s="8" t="s">
        <v>99</v>
      </c>
    </row>
    <row r="155" spans="2:14" ht="15" thickBot="1" x14ac:dyDescent="0.25">
      <c r="B155" s="4" t="s">
        <v>94</v>
      </c>
      <c r="C155" s="19">
        <v>51</v>
      </c>
      <c r="D155" s="19">
        <v>39</v>
      </c>
      <c r="E155" s="18">
        <f>IF(C155=0,"-",(D155-C155)/C155)</f>
        <v>-0.23529411764705882</v>
      </c>
      <c r="F155" s="18"/>
      <c r="G155" s="18"/>
      <c r="H155" s="18"/>
      <c r="I155" s="18"/>
      <c r="J155" s="18"/>
      <c r="K155" s="18"/>
      <c r="L155" s="18"/>
      <c r="M155" s="18"/>
      <c r="N155" s="18"/>
    </row>
    <row r="156" spans="2:14" ht="15" thickBot="1" x14ac:dyDescent="0.25">
      <c r="B156" s="4" t="s">
        <v>95</v>
      </c>
      <c r="C156" s="19">
        <v>14</v>
      </c>
      <c r="D156" s="19">
        <v>20</v>
      </c>
      <c r="E156" s="18">
        <f t="shared" ref="E156:E157" si="23">IF(C156=0,"-",(D156-C156)/C156)</f>
        <v>0.42857142857142855</v>
      </c>
      <c r="F156" s="18"/>
      <c r="G156" s="18"/>
      <c r="H156" s="18"/>
      <c r="I156" s="18"/>
      <c r="J156" s="18"/>
      <c r="K156" s="18"/>
      <c r="L156" s="18"/>
      <c r="M156" s="18"/>
      <c r="N156" s="18"/>
    </row>
    <row r="157" spans="2:14" ht="15" thickBot="1" x14ac:dyDescent="0.25">
      <c r="B157" s="4" t="s">
        <v>96</v>
      </c>
      <c r="C157" s="19">
        <v>3</v>
      </c>
      <c r="D157" s="19">
        <v>0</v>
      </c>
      <c r="E157" s="18">
        <f t="shared" si="23"/>
        <v>-1</v>
      </c>
      <c r="F157" s="18"/>
      <c r="G157" s="18"/>
      <c r="H157" s="18"/>
      <c r="I157" s="18"/>
      <c r="J157" s="18"/>
      <c r="K157" s="18"/>
      <c r="L157" s="18"/>
      <c r="M157" s="18"/>
      <c r="N157" s="18"/>
    </row>
    <row r="158" spans="2:14" ht="15" thickBot="1" x14ac:dyDescent="0.25">
      <c r="B158" s="4" t="s">
        <v>97</v>
      </c>
      <c r="C158" s="18">
        <f>IF(C155=0,"-",C155/(C155+C156+C157))</f>
        <v>0.75</v>
      </c>
      <c r="D158" s="18">
        <f>IF(D155=0,"-",D155/(D155+D156+D157))</f>
        <v>0.66101694915254239</v>
      </c>
      <c r="E158" s="18">
        <f>IF(OR(C158="-",D158="-"),"-",(D158-C158)/C158)</f>
        <v>-0.11864406779661014</v>
      </c>
      <c r="F158" s="18"/>
      <c r="G158" s="18"/>
      <c r="H158" s="18"/>
      <c r="I158" s="18"/>
      <c r="J158" s="18"/>
      <c r="K158" s="18"/>
      <c r="L158" s="18"/>
      <c r="M158" s="18"/>
      <c r="N158" s="18"/>
    </row>
    <row r="159" spans="2:14" ht="14.25" x14ac:dyDescent="0.2">
      <c r="B159" s="7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</row>
    <row r="160" spans="2:14" ht="14.25" x14ac:dyDescent="0.2">
      <c r="B160" s="7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</row>
    <row r="161" spans="2:14" ht="14.25" x14ac:dyDescent="0.2">
      <c r="B161" s="7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</row>
    <row r="163" spans="2:14" ht="42.75" customHeight="1" thickBot="1" x14ac:dyDescent="0.25">
      <c r="C163" s="8" t="s">
        <v>101</v>
      </c>
      <c r="D163" s="8" t="s">
        <v>102</v>
      </c>
      <c r="E163" s="8" t="s">
        <v>99</v>
      </c>
    </row>
    <row r="164" spans="2:14" ht="20.100000000000001" customHeight="1" thickBot="1" x14ac:dyDescent="0.25">
      <c r="B164" s="4" t="s">
        <v>38</v>
      </c>
      <c r="C164" s="5">
        <v>4</v>
      </c>
      <c r="D164" s="5">
        <v>6</v>
      </c>
      <c r="E164" s="6">
        <f>IF(C164=0,"-",(D164-C164)/C164)</f>
        <v>0.5</v>
      </c>
    </row>
    <row r="165" spans="2:14" ht="20.100000000000001" customHeight="1" thickBot="1" x14ac:dyDescent="0.25">
      <c r="B165" s="4" t="s">
        <v>41</v>
      </c>
      <c r="C165" s="5">
        <v>0</v>
      </c>
      <c r="D165" s="5">
        <v>1</v>
      </c>
      <c r="E165" s="6" t="str">
        <f t="shared" ref="E165:E166" si="24">IF(C165=0,"-",(D165-C165)/C165)</f>
        <v>-</v>
      </c>
    </row>
    <row r="166" spans="2:14" ht="20.100000000000001" customHeight="1" thickBot="1" x14ac:dyDescent="0.25">
      <c r="B166" s="4" t="s">
        <v>42</v>
      </c>
      <c r="C166" s="5">
        <v>3</v>
      </c>
      <c r="D166" s="5">
        <v>4</v>
      </c>
      <c r="E166" s="6">
        <f t="shared" si="24"/>
        <v>0.33333333333333331</v>
      </c>
    </row>
    <row r="167" spans="2:14" ht="20.100000000000001" customHeight="1" thickBot="1" x14ac:dyDescent="0.25">
      <c r="B167" s="4" t="s">
        <v>98</v>
      </c>
      <c r="C167" s="6">
        <f>IF(C164=0,"-",(C165+C166)/C164)</f>
        <v>0.75</v>
      </c>
      <c r="D167" s="6">
        <f>IF(D164=0,"-",(D165+D166)/D164)</f>
        <v>0.83333333333333337</v>
      </c>
      <c r="E167" s="6">
        <f t="shared" ref="E167:E169" si="25">IF(OR(C167="-",D167="-"),"-",(D167-C167)/C167)</f>
        <v>0.11111111111111116</v>
      </c>
    </row>
    <row r="168" spans="2:14" ht="20.100000000000001" customHeight="1" thickBot="1" x14ac:dyDescent="0.25">
      <c r="B168" s="4" t="s">
        <v>39</v>
      </c>
      <c r="C168" s="6" t="s">
        <v>103</v>
      </c>
      <c r="D168" s="6">
        <v>1</v>
      </c>
      <c r="E168" s="6" t="str">
        <f t="shared" si="25"/>
        <v>-</v>
      </c>
    </row>
    <row r="169" spans="2:14" ht="20.100000000000001" customHeight="1" thickBot="1" x14ac:dyDescent="0.25">
      <c r="B169" s="4" t="s">
        <v>40</v>
      </c>
      <c r="C169" s="6">
        <v>1</v>
      </c>
      <c r="D169" s="6">
        <v>0.8</v>
      </c>
      <c r="E169" s="6">
        <f t="shared" si="25"/>
        <v>-0.19999999999999996</v>
      </c>
    </row>
    <row r="170" spans="2:14" ht="20.100000000000001" customHeight="1" x14ac:dyDescent="0.2">
      <c r="B170" s="7"/>
      <c r="C170" s="18"/>
      <c r="D170" s="18"/>
      <c r="E170" s="18"/>
    </row>
    <row r="175" spans="2:14" ht="42.75" customHeight="1" thickBot="1" x14ac:dyDescent="0.25">
      <c r="C175" s="8" t="s">
        <v>101</v>
      </c>
      <c r="D175" s="8" t="s">
        <v>102</v>
      </c>
      <c r="E175" s="8" t="s">
        <v>99</v>
      </c>
    </row>
    <row r="176" spans="2:14" ht="15" thickBot="1" x14ac:dyDescent="0.25">
      <c r="B176" s="15" t="s">
        <v>81</v>
      </c>
      <c r="C176" s="5">
        <v>11</v>
      </c>
      <c r="D176" s="5">
        <v>7</v>
      </c>
      <c r="E176" s="6">
        <f>IF(C176=0,"-",(D176-C176)/C176)</f>
        <v>-0.36363636363636365</v>
      </c>
      <c r="H176" s="13"/>
    </row>
    <row r="177" spans="2:10" ht="15" thickBot="1" x14ac:dyDescent="0.25">
      <c r="B177" s="4" t="s">
        <v>43</v>
      </c>
      <c r="C177" s="5">
        <v>9</v>
      </c>
      <c r="D177" s="5">
        <v>6</v>
      </c>
      <c r="E177" s="6">
        <f t="shared" ref="E177:E183" si="26">IF(C177=0,"-",(D177-C177)/C177)</f>
        <v>-0.33333333333333331</v>
      </c>
      <c r="H177" s="13"/>
    </row>
    <row r="178" spans="2:10" ht="15" thickBot="1" x14ac:dyDescent="0.25">
      <c r="B178" s="4" t="s">
        <v>47</v>
      </c>
      <c r="C178" s="5">
        <v>2</v>
      </c>
      <c r="D178" s="5">
        <v>1</v>
      </c>
      <c r="E178" s="6">
        <f t="shared" si="26"/>
        <v>-0.5</v>
      </c>
      <c r="H178" s="13"/>
    </row>
    <row r="179" spans="2:10" ht="15" thickBot="1" x14ac:dyDescent="0.25">
      <c r="B179" s="4" t="s">
        <v>78</v>
      </c>
      <c r="C179" s="5">
        <v>0</v>
      </c>
      <c r="D179" s="5">
        <v>0</v>
      </c>
      <c r="E179" s="6" t="str">
        <f t="shared" si="26"/>
        <v>-</v>
      </c>
      <c r="H179" s="13"/>
    </row>
    <row r="180" spans="2:10" ht="15" thickBot="1" x14ac:dyDescent="0.25">
      <c r="B180" s="15" t="s">
        <v>79</v>
      </c>
      <c r="C180" s="5">
        <v>66</v>
      </c>
      <c r="D180" s="5">
        <v>78</v>
      </c>
      <c r="E180" s="6">
        <f t="shared" si="26"/>
        <v>0.18181818181818182</v>
      </c>
      <c r="H180" s="13"/>
    </row>
    <row r="181" spans="2:10" ht="15" thickBot="1" x14ac:dyDescent="0.25">
      <c r="B181" s="4" t="s">
        <v>47</v>
      </c>
      <c r="C181" s="5">
        <v>60</v>
      </c>
      <c r="D181" s="5">
        <v>68</v>
      </c>
      <c r="E181" s="6">
        <f t="shared" si="26"/>
        <v>0.13333333333333333</v>
      </c>
      <c r="H181" s="13"/>
    </row>
    <row r="182" spans="2:10" ht="15" thickBot="1" x14ac:dyDescent="0.25">
      <c r="B182" s="4" t="s">
        <v>70</v>
      </c>
      <c r="C182" s="5">
        <v>0</v>
      </c>
      <c r="D182" s="5">
        <v>0</v>
      </c>
      <c r="E182" s="6" t="str">
        <f t="shared" si="26"/>
        <v>-</v>
      </c>
      <c r="H182" s="13"/>
    </row>
    <row r="183" spans="2:10" ht="15" thickBot="1" x14ac:dyDescent="0.25">
      <c r="B183" s="4" t="s">
        <v>80</v>
      </c>
      <c r="C183" s="5">
        <v>6</v>
      </c>
      <c r="D183" s="5">
        <v>10</v>
      </c>
      <c r="E183" s="6">
        <f t="shared" si="26"/>
        <v>0.66666666666666663</v>
      </c>
      <c r="H183" s="13"/>
    </row>
    <row r="184" spans="2:10" x14ac:dyDescent="0.2">
      <c r="B184" s="9"/>
      <c r="C184" s="9"/>
      <c r="D184" s="9"/>
      <c r="E184" s="9"/>
      <c r="F184" s="9"/>
      <c r="G184" s="9"/>
      <c r="H184" s="9"/>
      <c r="I184" s="9"/>
      <c r="J184" s="9"/>
    </row>
    <row r="185" spans="2:10" x14ac:dyDescent="0.2">
      <c r="B185" s="9"/>
      <c r="C185" s="9"/>
      <c r="D185" s="9"/>
      <c r="E185" s="9"/>
      <c r="F185" s="9"/>
      <c r="G185" s="9"/>
      <c r="H185" s="9"/>
      <c r="I185" s="9"/>
      <c r="J185" s="9"/>
    </row>
    <row r="194" spans="2:5" ht="42.75" customHeight="1" thickBot="1" x14ac:dyDescent="0.25">
      <c r="C194" s="8" t="s">
        <v>101</v>
      </c>
      <c r="D194" s="8" t="s">
        <v>102</v>
      </c>
      <c r="E194" s="8" t="s">
        <v>99</v>
      </c>
    </row>
    <row r="195" spans="2:5" ht="15" thickBot="1" x14ac:dyDescent="0.25">
      <c r="B195" s="4" t="s">
        <v>82</v>
      </c>
      <c r="C195" s="5">
        <v>0</v>
      </c>
      <c r="D195" s="5">
        <v>4</v>
      </c>
      <c r="E195" s="6" t="str">
        <f t="shared" ref="E195:E198" si="27">IF(C195=0,"-",(D195-C195)/C195)</f>
        <v>-</v>
      </c>
    </row>
    <row r="196" spans="2:5" ht="15" thickBot="1" x14ac:dyDescent="0.25">
      <c r="B196" s="4" t="s">
        <v>83</v>
      </c>
      <c r="C196" s="5">
        <v>0</v>
      </c>
      <c r="D196" s="5">
        <v>0</v>
      </c>
      <c r="E196" s="6" t="str">
        <f t="shared" si="27"/>
        <v>-</v>
      </c>
    </row>
    <row r="197" spans="2:5" ht="15" thickBot="1" x14ac:dyDescent="0.25">
      <c r="B197" s="4" t="s">
        <v>84</v>
      </c>
      <c r="C197" s="5">
        <v>0</v>
      </c>
      <c r="D197" s="5">
        <v>4</v>
      </c>
      <c r="E197" s="6" t="str">
        <f t="shared" si="27"/>
        <v>-</v>
      </c>
    </row>
    <row r="198" spans="2:5" ht="15" thickBot="1" x14ac:dyDescent="0.25">
      <c r="B198" s="4" t="s">
        <v>85</v>
      </c>
      <c r="C198" s="5">
        <v>0</v>
      </c>
      <c r="D198" s="5">
        <v>3</v>
      </c>
      <c r="E198" s="6" t="str">
        <f t="shared" si="27"/>
        <v>-</v>
      </c>
    </row>
    <row r="199" spans="2:5" ht="14.25" x14ac:dyDescent="0.2">
      <c r="B199" s="7"/>
      <c r="C199" s="19"/>
      <c r="D199" s="19"/>
      <c r="E199" s="18"/>
    </row>
    <row r="204" spans="2:5" ht="42.75" customHeight="1" thickBot="1" x14ac:dyDescent="0.25">
      <c r="C204" s="8" t="s">
        <v>101</v>
      </c>
      <c r="D204" s="8" t="s">
        <v>102</v>
      </c>
      <c r="E204" s="8" t="s">
        <v>99</v>
      </c>
    </row>
    <row r="205" spans="2:5" ht="20.100000000000001" customHeight="1" thickBot="1" x14ac:dyDescent="0.25">
      <c r="B205" s="16" t="s">
        <v>88</v>
      </c>
      <c r="C205" s="5"/>
      <c r="D205" s="5"/>
      <c r="E205" s="6" t="str">
        <f t="shared" ref="E205:E208" si="28">IF(C205=0,"-",(D205-C205)/C205)</f>
        <v>-</v>
      </c>
    </row>
    <row r="206" spans="2:5" ht="20.100000000000001" customHeight="1" thickBot="1" x14ac:dyDescent="0.25">
      <c r="B206" s="17" t="s">
        <v>89</v>
      </c>
      <c r="C206" s="5">
        <v>0</v>
      </c>
      <c r="D206" s="5">
        <v>4</v>
      </c>
      <c r="E206" s="6" t="str">
        <f t="shared" si="28"/>
        <v>-</v>
      </c>
    </row>
    <row r="207" spans="2:5" ht="20.100000000000001" customHeight="1" thickBot="1" x14ac:dyDescent="0.25">
      <c r="B207" s="17" t="s">
        <v>86</v>
      </c>
      <c r="C207" s="5">
        <v>0</v>
      </c>
      <c r="D207" s="5">
        <v>3</v>
      </c>
      <c r="E207" s="6" t="str">
        <f t="shared" si="28"/>
        <v>-</v>
      </c>
    </row>
    <row r="208" spans="2:5" ht="20.100000000000001" customHeight="1" thickBot="1" x14ac:dyDescent="0.25">
      <c r="B208" s="17" t="s">
        <v>87</v>
      </c>
      <c r="C208" s="5">
        <v>0</v>
      </c>
      <c r="D208" s="5">
        <v>1</v>
      </c>
      <c r="E208" s="6" t="str">
        <f t="shared" si="28"/>
        <v>-</v>
      </c>
    </row>
    <row r="209" spans="2:5" ht="20.100000000000001" customHeight="1" thickBot="1" x14ac:dyDescent="0.25">
      <c r="B209" s="17" t="s">
        <v>90</v>
      </c>
      <c r="C209" s="5"/>
      <c r="D209" s="5"/>
      <c r="E209" s="6"/>
    </row>
    <row r="210" spans="2:5" ht="20.100000000000001" customHeight="1" thickBot="1" x14ac:dyDescent="0.25">
      <c r="B210" s="17" t="s">
        <v>89</v>
      </c>
      <c r="C210" s="5">
        <v>0</v>
      </c>
      <c r="D210" s="5">
        <v>0</v>
      </c>
      <c r="E210" s="6" t="str">
        <f>IF(C210=0,"-",(D210-C210)/C210)</f>
        <v>-</v>
      </c>
    </row>
    <row r="211" spans="2:5" ht="15" thickBot="1" x14ac:dyDescent="0.25">
      <c r="B211" s="17" t="s">
        <v>86</v>
      </c>
      <c r="C211" s="5">
        <v>0</v>
      </c>
      <c r="D211" s="5">
        <v>0</v>
      </c>
      <c r="E211" s="6" t="str">
        <f t="shared" ref="E211:E212" si="29">IF(C211=0,"-",(D211-C211)/C211)</f>
        <v>-</v>
      </c>
    </row>
    <row r="212" spans="2:5" ht="15" thickBot="1" x14ac:dyDescent="0.25">
      <c r="B212" s="17" t="s">
        <v>87</v>
      </c>
      <c r="C212" s="5">
        <v>0</v>
      </c>
      <c r="D212" s="5">
        <v>0</v>
      </c>
      <c r="E212" s="6" t="str">
        <f t="shared" si="29"/>
        <v>-</v>
      </c>
    </row>
    <row r="213" spans="2:5" ht="14.25" x14ac:dyDescent="0.2">
      <c r="B213" s="21"/>
      <c r="C213" s="19"/>
      <c r="D213" s="19"/>
      <c r="E213" s="18"/>
    </row>
    <row r="218" spans="2:5" ht="42.75" customHeight="1" thickBot="1" x14ac:dyDescent="0.25">
      <c r="C218" s="8" t="s">
        <v>101</v>
      </c>
      <c r="D218" s="8" t="s">
        <v>102</v>
      </c>
      <c r="E218" s="8" t="s">
        <v>99</v>
      </c>
    </row>
    <row r="219" spans="2:5" ht="15" thickBot="1" x14ac:dyDescent="0.25">
      <c r="B219" s="16" t="s">
        <v>91</v>
      </c>
      <c r="C219" s="5">
        <v>8</v>
      </c>
      <c r="D219" s="5">
        <v>7</v>
      </c>
      <c r="E219" s="6">
        <f t="shared" ref="E219:E221" si="30">IF(C219=0,"-",(D219-C219)/C219)</f>
        <v>-0.125</v>
      </c>
    </row>
    <row r="220" spans="2:5" ht="15" thickBot="1" x14ac:dyDescent="0.25">
      <c r="B220" s="16" t="s">
        <v>92</v>
      </c>
      <c r="C220" s="5">
        <v>4</v>
      </c>
      <c r="D220" s="5">
        <v>5</v>
      </c>
      <c r="E220" s="6">
        <f t="shared" si="30"/>
        <v>0.25</v>
      </c>
    </row>
    <row r="221" spans="2:5" ht="15" thickBot="1" x14ac:dyDescent="0.25">
      <c r="B221" s="16" t="s">
        <v>93</v>
      </c>
      <c r="C221" s="5">
        <v>10</v>
      </c>
      <c r="D221" s="5">
        <v>18</v>
      </c>
      <c r="E221" s="6">
        <f t="shared" si="30"/>
        <v>0.8</v>
      </c>
    </row>
    <row r="222" spans="2:5" ht="15" thickBot="1" x14ac:dyDescent="0.25">
      <c r="C222" s="5"/>
      <c r="D222" s="5"/>
      <c r="E222" s="6"/>
    </row>
    <row r="223" spans="2:5" ht="15" thickBot="1" x14ac:dyDescent="0.25">
      <c r="C223" s="5"/>
      <c r="D223" s="5"/>
      <c r="E223" s="6"/>
    </row>
    <row r="224" spans="2:5" ht="15" thickBot="1" x14ac:dyDescent="0.25">
      <c r="C224" s="5"/>
      <c r="D224" s="5"/>
      <c r="E224" s="6"/>
    </row>
    <row r="225" spans="3:5" ht="15" thickBot="1" x14ac:dyDescent="0.25">
      <c r="C225" s="5"/>
      <c r="D225" s="5"/>
      <c r="E225" s="6"/>
    </row>
    <row r="226" spans="3:5" ht="15" thickBot="1" x14ac:dyDescent="0.25">
      <c r="C226" s="5"/>
      <c r="D226" s="5"/>
      <c r="E226" s="6"/>
    </row>
  </sheetData>
  <mergeCells count="6">
    <mergeCell ref="C124:F124"/>
    <mergeCell ref="G124:J124"/>
    <mergeCell ref="K124:N124"/>
    <mergeCell ref="C139:F139"/>
    <mergeCell ref="G139:J139"/>
    <mergeCell ref="K139:N139"/>
  </mergeCells>
  <pageMargins left="0.70866141732283472" right="0.70866141732283472" top="0.74803149606299213" bottom="0.74803149606299213" header="0.31496062992125984" footer="0.31496062992125984"/>
  <pageSetup paperSize="9" scale="11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6"/>
  <sheetViews>
    <sheetView workbookViewId="0"/>
  </sheetViews>
  <sheetFormatPr baseColWidth="10" defaultRowHeight="12.75" x14ac:dyDescent="0.2"/>
  <cols>
    <col min="2" max="2" width="56.875" bestFit="1" customWidth="1"/>
    <col min="3" max="4" width="12.5" customWidth="1"/>
    <col min="5" max="5" width="12.75" customWidth="1"/>
    <col min="6" max="6" width="8.75" bestFit="1" customWidth="1"/>
    <col min="7" max="7" width="11.625" customWidth="1"/>
    <col min="8" max="8" width="12.125" customWidth="1"/>
    <col min="9" max="9" width="12.75" customWidth="1"/>
    <col min="10" max="10" width="8.75" bestFit="1" customWidth="1"/>
    <col min="11" max="11" width="11.625" bestFit="1" customWidth="1"/>
    <col min="12" max="12" width="12" bestFit="1" customWidth="1"/>
    <col min="13" max="13" width="12.75" customWidth="1"/>
    <col min="14" max="14" width="9.625" bestFit="1" customWidth="1"/>
  </cols>
  <sheetData>
    <row r="1" spans="1:5" ht="15" thickBot="1" x14ac:dyDescent="0.25">
      <c r="A1" s="5"/>
      <c r="B1" s="5"/>
    </row>
    <row r="2" spans="1:5" ht="15" thickBot="1" x14ac:dyDescent="0.25">
      <c r="A2" s="5"/>
      <c r="B2" s="5"/>
    </row>
    <row r="3" spans="1:5" ht="15" thickBot="1" x14ac:dyDescent="0.25">
      <c r="A3" s="5"/>
      <c r="B3" s="5"/>
    </row>
    <row r="11" spans="1:5" ht="27" customHeight="1" x14ac:dyDescent="0.2">
      <c r="B11" s="20" t="str">
        <f>Portada!B9</f>
        <v>2º Trimestre 2019</v>
      </c>
    </row>
    <row r="13" spans="1:5" ht="42.75" customHeight="1" thickBot="1" x14ac:dyDescent="0.25">
      <c r="C13" s="8" t="s">
        <v>101</v>
      </c>
      <c r="D13" s="8" t="s">
        <v>102</v>
      </c>
      <c r="E13" s="8" t="s">
        <v>99</v>
      </c>
    </row>
    <row r="14" spans="1:5" ht="20.100000000000001" customHeight="1" thickBot="1" x14ac:dyDescent="0.25">
      <c r="B14" s="4" t="s">
        <v>22</v>
      </c>
      <c r="C14" s="5">
        <v>203</v>
      </c>
      <c r="D14" s="5">
        <v>205</v>
      </c>
      <c r="E14" s="6">
        <f>IF(C14&gt;0,(D14-C14)/C14,"-")</f>
        <v>9.852216748768473E-3</v>
      </c>
    </row>
    <row r="15" spans="1:5" ht="20.100000000000001" customHeight="1" thickBot="1" x14ac:dyDescent="0.25">
      <c r="B15" s="4" t="s">
        <v>17</v>
      </c>
      <c r="C15" s="5">
        <v>203</v>
      </c>
      <c r="D15" s="5">
        <v>205</v>
      </c>
      <c r="E15" s="6">
        <f t="shared" ref="E15:E23" si="0">IF(C15&gt;0,(D15-C15)/C15,"-")</f>
        <v>9.852216748768473E-3</v>
      </c>
    </row>
    <row r="16" spans="1:5" ht="20.100000000000001" customHeight="1" thickBot="1" x14ac:dyDescent="0.25">
      <c r="B16" s="4" t="s">
        <v>18</v>
      </c>
      <c r="C16" s="5">
        <v>137</v>
      </c>
      <c r="D16" s="5">
        <v>126</v>
      </c>
      <c r="E16" s="6">
        <f t="shared" si="0"/>
        <v>-8.0291970802919707E-2</v>
      </c>
    </row>
    <row r="17" spans="2:5" ht="20.100000000000001" customHeight="1" thickBot="1" x14ac:dyDescent="0.25">
      <c r="B17" s="4" t="s">
        <v>19</v>
      </c>
      <c r="C17" s="5">
        <v>66</v>
      </c>
      <c r="D17" s="5">
        <v>79</v>
      </c>
      <c r="E17" s="6">
        <f t="shared" si="0"/>
        <v>0.19696969696969696</v>
      </c>
    </row>
    <row r="18" spans="2:5" ht="20.100000000000001" customHeight="1" thickBot="1" x14ac:dyDescent="0.25">
      <c r="B18" s="4" t="s">
        <v>20</v>
      </c>
      <c r="C18" s="6">
        <f>C17/C15</f>
        <v>0.3251231527093596</v>
      </c>
      <c r="D18" s="6">
        <f>D17/D15</f>
        <v>0.38536585365853659</v>
      </c>
      <c r="E18" s="6">
        <f t="shared" si="0"/>
        <v>0.18529194382852926</v>
      </c>
    </row>
    <row r="19" spans="2:5" ht="30" customHeight="1" thickBot="1" x14ac:dyDescent="0.25">
      <c r="B19" s="4" t="s">
        <v>23</v>
      </c>
      <c r="C19" s="5">
        <v>25</v>
      </c>
      <c r="D19" s="5">
        <v>26</v>
      </c>
      <c r="E19" s="6">
        <f t="shared" si="0"/>
        <v>0.04</v>
      </c>
    </row>
    <row r="20" spans="2:5" ht="20.100000000000001" customHeight="1" thickBot="1" x14ac:dyDescent="0.25">
      <c r="B20" s="4" t="s">
        <v>24</v>
      </c>
      <c r="C20" s="5">
        <v>17</v>
      </c>
      <c r="D20" s="5">
        <v>17</v>
      </c>
      <c r="E20" s="6">
        <f t="shared" si="0"/>
        <v>0</v>
      </c>
    </row>
    <row r="21" spans="2:5" ht="20.100000000000001" customHeight="1" thickBot="1" x14ac:dyDescent="0.25">
      <c r="B21" s="4" t="s">
        <v>25</v>
      </c>
      <c r="C21" s="5">
        <v>8</v>
      </c>
      <c r="D21" s="5">
        <v>9</v>
      </c>
      <c r="E21" s="6">
        <f t="shared" si="0"/>
        <v>0.125</v>
      </c>
    </row>
    <row r="22" spans="2:5" ht="20.100000000000001" customHeight="1" thickBot="1" x14ac:dyDescent="0.25">
      <c r="B22" s="4" t="s">
        <v>21</v>
      </c>
      <c r="C22" s="6">
        <f>C21/C19</f>
        <v>0.32</v>
      </c>
      <c r="D22" s="6">
        <f t="shared" ref="D22" si="1">D21/D19</f>
        <v>0.34615384615384615</v>
      </c>
      <c r="E22" s="6">
        <f t="shared" si="0"/>
        <v>8.1730769230769176E-2</v>
      </c>
    </row>
    <row r="23" spans="2:5" ht="20.100000000000001" customHeight="1" thickBot="1" x14ac:dyDescent="0.25">
      <c r="B23" s="7" t="s">
        <v>26</v>
      </c>
      <c r="C23" s="6">
        <v>0.12694085056623122</v>
      </c>
      <c r="D23" s="6">
        <v>0.12772267357822858</v>
      </c>
      <c r="E23" s="6">
        <f t="shared" si="0"/>
        <v>6.1589552024424732E-3</v>
      </c>
    </row>
    <row r="31" spans="2:5" ht="42.75" customHeight="1" thickBot="1" x14ac:dyDescent="0.25">
      <c r="C31" s="8" t="s">
        <v>101</v>
      </c>
      <c r="D31" s="8" t="s">
        <v>102</v>
      </c>
      <c r="E31" s="8" t="s">
        <v>99</v>
      </c>
    </row>
    <row r="32" spans="2:5" ht="20.100000000000001" customHeight="1" thickBot="1" x14ac:dyDescent="0.25">
      <c r="B32" s="4" t="s">
        <v>27</v>
      </c>
      <c r="C32" s="5">
        <v>73</v>
      </c>
      <c r="D32" s="5">
        <v>66</v>
      </c>
      <c r="E32" s="6">
        <f>IF(C32&gt;0,(D32-C32)/C32,"-")</f>
        <v>-9.5890410958904104E-2</v>
      </c>
    </row>
    <row r="33" spans="2:5" ht="20.100000000000001" customHeight="1" thickBot="1" x14ac:dyDescent="0.25">
      <c r="B33" s="4" t="s">
        <v>29</v>
      </c>
      <c r="C33" s="5">
        <v>0</v>
      </c>
      <c r="D33" s="5">
        <v>0</v>
      </c>
      <c r="E33" s="6" t="str">
        <f t="shared" ref="E33:E35" si="2">IF(C33&gt;0,(D33-C33)/C33,"-")</f>
        <v>-</v>
      </c>
    </row>
    <row r="34" spans="2:5" ht="20.100000000000001" customHeight="1" thickBot="1" x14ac:dyDescent="0.25">
      <c r="B34" s="4" t="s">
        <v>28</v>
      </c>
      <c r="C34" s="5">
        <v>62</v>
      </c>
      <c r="D34" s="5">
        <v>53</v>
      </c>
      <c r="E34" s="6">
        <f t="shared" si="2"/>
        <v>-0.14516129032258066</v>
      </c>
    </row>
    <row r="35" spans="2:5" ht="20.100000000000001" customHeight="1" thickBot="1" x14ac:dyDescent="0.25">
      <c r="B35" s="4" t="s">
        <v>30</v>
      </c>
      <c r="C35" s="5">
        <v>11</v>
      </c>
      <c r="D35" s="5">
        <v>13</v>
      </c>
      <c r="E35" s="6">
        <f t="shared" si="2"/>
        <v>0.18181818181818182</v>
      </c>
    </row>
    <row r="41" spans="2:5" ht="42.75" customHeight="1" thickBot="1" x14ac:dyDescent="0.25">
      <c r="C41" s="8" t="s">
        <v>101</v>
      </c>
      <c r="D41" s="8" t="s">
        <v>102</v>
      </c>
      <c r="E41" s="8" t="s">
        <v>99</v>
      </c>
    </row>
    <row r="42" spans="2:5" ht="20.100000000000001" customHeight="1" thickBot="1" x14ac:dyDescent="0.25">
      <c r="B42" s="4" t="s">
        <v>33</v>
      </c>
      <c r="C42" s="5">
        <v>36</v>
      </c>
      <c r="D42" s="5">
        <v>35</v>
      </c>
      <c r="E42" s="6">
        <f>IF(C42&gt;0,(D42-C42)/C42,"-")</f>
        <v>-2.7777777777777776E-2</v>
      </c>
    </row>
    <row r="43" spans="2:5" ht="20.100000000000001" customHeight="1" thickBot="1" x14ac:dyDescent="0.25">
      <c r="B43" s="4" t="s">
        <v>34</v>
      </c>
      <c r="C43" s="5">
        <v>5</v>
      </c>
      <c r="D43" s="5">
        <v>0</v>
      </c>
      <c r="E43" s="6">
        <f t="shared" ref="E43:E49" si="3">IF(C43&gt;0,(D43-C43)/C43,"-")</f>
        <v>-1</v>
      </c>
    </row>
    <row r="44" spans="2:5" ht="20.100000000000001" customHeight="1" thickBot="1" x14ac:dyDescent="0.25">
      <c r="B44" s="4" t="s">
        <v>31</v>
      </c>
      <c r="C44" s="5">
        <v>0</v>
      </c>
      <c r="D44" s="5">
        <v>0</v>
      </c>
      <c r="E44" s="6" t="str">
        <f t="shared" si="3"/>
        <v>-</v>
      </c>
    </row>
    <row r="45" spans="2:5" ht="20.100000000000001" customHeight="1" thickBot="1" x14ac:dyDescent="0.25">
      <c r="B45" s="4" t="s">
        <v>32</v>
      </c>
      <c r="C45" s="5">
        <v>44</v>
      </c>
      <c r="D45" s="5">
        <v>62</v>
      </c>
      <c r="E45" s="6">
        <f t="shared" si="3"/>
        <v>0.40909090909090912</v>
      </c>
    </row>
    <row r="46" spans="2:5" ht="20.100000000000001" customHeight="1" thickBot="1" x14ac:dyDescent="0.25">
      <c r="B46" s="4" t="s">
        <v>35</v>
      </c>
      <c r="C46" s="5">
        <v>26</v>
      </c>
      <c r="D46" s="5">
        <v>46</v>
      </c>
      <c r="E46" s="6">
        <f t="shared" si="3"/>
        <v>0.76923076923076927</v>
      </c>
    </row>
    <row r="47" spans="2:5" ht="20.100000000000001" customHeight="1" thickBot="1" x14ac:dyDescent="0.25">
      <c r="B47" s="4" t="s">
        <v>67</v>
      </c>
      <c r="C47" s="5">
        <v>12</v>
      </c>
      <c r="D47" s="5">
        <v>23</v>
      </c>
      <c r="E47" s="6">
        <f t="shared" si="3"/>
        <v>0.91666666666666663</v>
      </c>
    </row>
    <row r="48" spans="2:5" ht="20.100000000000001" customHeight="1" collapsed="1" thickBot="1" x14ac:dyDescent="0.25">
      <c r="B48" s="4" t="s">
        <v>36</v>
      </c>
      <c r="C48" s="6">
        <f>C42/(C42+C43)</f>
        <v>0.87804878048780488</v>
      </c>
      <c r="D48" s="6">
        <f>D42/(D42+D43)</f>
        <v>1</v>
      </c>
      <c r="E48" s="6">
        <f t="shared" si="3"/>
        <v>0.1388888888888889</v>
      </c>
    </row>
    <row r="49" spans="2:5" ht="20.100000000000001" customHeight="1" thickBot="1" x14ac:dyDescent="0.25">
      <c r="B49" s="4" t="s">
        <v>37</v>
      </c>
      <c r="C49" s="6">
        <f>C45/(C44+C45)</f>
        <v>1</v>
      </c>
      <c r="D49" s="6">
        <f t="shared" ref="D49" si="4">D45/(D44+D45)</f>
        <v>1</v>
      </c>
      <c r="E49" s="6">
        <f t="shared" si="3"/>
        <v>0</v>
      </c>
    </row>
    <row r="55" spans="2:5" ht="42.75" customHeight="1" thickBot="1" x14ac:dyDescent="0.25">
      <c r="C55" s="8" t="s">
        <v>101</v>
      </c>
      <c r="D55" s="8" t="s">
        <v>102</v>
      </c>
      <c r="E55" s="8" t="s">
        <v>99</v>
      </c>
    </row>
    <row r="56" spans="2:5" ht="20.100000000000001" customHeight="1" thickBot="1" x14ac:dyDescent="0.25">
      <c r="B56" s="4" t="s">
        <v>38</v>
      </c>
      <c r="C56" s="5">
        <v>41</v>
      </c>
      <c r="D56" s="5">
        <v>35</v>
      </c>
      <c r="E56" s="6">
        <f>IF(C56&gt;0,(D56-C56)/C56,"-")</f>
        <v>-0.14634146341463414</v>
      </c>
    </row>
    <row r="57" spans="2:5" ht="20.100000000000001" customHeight="1" thickBot="1" x14ac:dyDescent="0.25">
      <c r="B57" s="4" t="s">
        <v>41</v>
      </c>
      <c r="C57" s="5">
        <v>22</v>
      </c>
      <c r="D57" s="5">
        <v>21</v>
      </c>
      <c r="E57" s="6">
        <f t="shared" ref="E57:E61" si="5">IF(C57&gt;0,(D57-C57)/C57,"-")</f>
        <v>-4.5454545454545456E-2</v>
      </c>
    </row>
    <row r="58" spans="2:5" ht="20.100000000000001" customHeight="1" thickBot="1" x14ac:dyDescent="0.25">
      <c r="B58" s="4" t="s">
        <v>42</v>
      </c>
      <c r="C58" s="5">
        <v>14</v>
      </c>
      <c r="D58" s="5">
        <v>14</v>
      </c>
      <c r="E58" s="6">
        <f t="shared" si="5"/>
        <v>0</v>
      </c>
    </row>
    <row r="59" spans="2:5" ht="20.100000000000001" customHeight="1" collapsed="1" thickBot="1" x14ac:dyDescent="0.25">
      <c r="B59" s="4" t="s">
        <v>98</v>
      </c>
      <c r="C59" s="6">
        <f>(C57+C58)/C56</f>
        <v>0.87804878048780488</v>
      </c>
      <c r="D59" s="6">
        <f>(D57+D58)/D56</f>
        <v>1</v>
      </c>
      <c r="E59" s="6">
        <f t="shared" si="5"/>
        <v>0.1388888888888889</v>
      </c>
    </row>
    <row r="60" spans="2:5" ht="20.100000000000001" customHeight="1" thickBot="1" x14ac:dyDescent="0.25">
      <c r="B60" s="4" t="s">
        <v>39</v>
      </c>
      <c r="C60" s="6">
        <v>0.88</v>
      </c>
      <c r="D60" s="6">
        <v>1</v>
      </c>
      <c r="E60" s="6">
        <f t="shared" si="5"/>
        <v>0.13636363636363635</v>
      </c>
    </row>
    <row r="61" spans="2:5" ht="20.100000000000001" customHeight="1" thickBot="1" x14ac:dyDescent="0.25">
      <c r="B61" s="4" t="s">
        <v>40</v>
      </c>
      <c r="C61" s="6">
        <v>0.875</v>
      </c>
      <c r="D61" s="6">
        <v>1</v>
      </c>
      <c r="E61" s="6">
        <f t="shared" si="5"/>
        <v>0.14285714285714285</v>
      </c>
    </row>
    <row r="62" spans="2:5" ht="15" thickBot="1" x14ac:dyDescent="0.25">
      <c r="E62" s="6"/>
    </row>
    <row r="67" spans="2:10" ht="42.75" customHeight="1" thickBot="1" x14ac:dyDescent="0.25">
      <c r="C67" s="8" t="s">
        <v>101</v>
      </c>
      <c r="D67" s="8" t="s">
        <v>102</v>
      </c>
      <c r="E67" s="8" t="s">
        <v>99</v>
      </c>
    </row>
    <row r="68" spans="2:10" ht="20.100000000000001" customHeight="1" thickBot="1" x14ac:dyDescent="0.25">
      <c r="B68" s="4" t="s">
        <v>44</v>
      </c>
      <c r="C68" s="5">
        <v>274</v>
      </c>
      <c r="D68" s="5">
        <v>240</v>
      </c>
      <c r="E68" s="6">
        <f>IF(C68&gt;0,(D68-C68)/C68,"-")</f>
        <v>-0.12408759124087591</v>
      </c>
    </row>
    <row r="69" spans="2:10" ht="20.100000000000001" customHeight="1" thickBot="1" x14ac:dyDescent="0.25">
      <c r="B69" s="4" t="s">
        <v>45</v>
      </c>
      <c r="C69" s="5">
        <v>117</v>
      </c>
      <c r="D69" s="5">
        <v>108</v>
      </c>
      <c r="E69" s="6">
        <f t="shared" ref="E69:E75" si="6">IF(C69&gt;0,(D69-C69)/C69,"-")</f>
        <v>-7.6923076923076927E-2</v>
      </c>
    </row>
    <row r="70" spans="2:10" ht="20.100000000000001" customHeight="1" thickBot="1" x14ac:dyDescent="0.25">
      <c r="B70" s="4" t="s">
        <v>43</v>
      </c>
      <c r="C70" s="5">
        <v>0</v>
      </c>
      <c r="D70" s="5">
        <v>1</v>
      </c>
      <c r="E70" s="6" t="str">
        <f t="shared" si="6"/>
        <v>-</v>
      </c>
    </row>
    <row r="71" spans="2:10" ht="20.100000000000001" customHeight="1" thickBot="1" x14ac:dyDescent="0.25">
      <c r="B71" s="4" t="s">
        <v>46</v>
      </c>
      <c r="C71" s="5">
        <v>103</v>
      </c>
      <c r="D71" s="5">
        <v>85</v>
      </c>
      <c r="E71" s="6">
        <f t="shared" si="6"/>
        <v>-0.17475728155339806</v>
      </c>
    </row>
    <row r="72" spans="2:10" ht="20.100000000000001" customHeight="1" thickBot="1" x14ac:dyDescent="0.25">
      <c r="B72" s="4" t="s">
        <v>47</v>
      </c>
      <c r="C72" s="5">
        <v>45</v>
      </c>
      <c r="D72" s="5">
        <v>43</v>
      </c>
      <c r="E72" s="6">
        <f t="shared" si="6"/>
        <v>-4.4444444444444446E-2</v>
      </c>
    </row>
    <row r="73" spans="2:10" ht="20.100000000000001" customHeight="1" thickBot="1" x14ac:dyDescent="0.25">
      <c r="B73" s="4" t="s">
        <v>48</v>
      </c>
      <c r="C73" s="5">
        <v>9</v>
      </c>
      <c r="D73" s="5">
        <v>3</v>
      </c>
      <c r="E73" s="6">
        <f t="shared" si="6"/>
        <v>-0.66666666666666663</v>
      </c>
    </row>
    <row r="74" spans="2:10" ht="20.100000000000001" customHeight="1" thickBot="1" x14ac:dyDescent="0.25">
      <c r="B74" s="4" t="s">
        <v>49</v>
      </c>
      <c r="C74" s="5">
        <v>0</v>
      </c>
      <c r="D74" s="5">
        <v>0</v>
      </c>
      <c r="E74" s="6" t="str">
        <f t="shared" si="6"/>
        <v>-</v>
      </c>
    </row>
    <row r="75" spans="2:10" ht="20.100000000000001" customHeight="1" thickBot="1" x14ac:dyDescent="0.25">
      <c r="B75" s="4" t="s">
        <v>50</v>
      </c>
      <c r="C75" s="5">
        <v>0</v>
      </c>
      <c r="D75" s="5">
        <v>0</v>
      </c>
      <c r="E75" s="6" t="str">
        <f t="shared" si="6"/>
        <v>-</v>
      </c>
    </row>
    <row r="76" spans="2:10" x14ac:dyDescent="0.2">
      <c r="B76" s="9"/>
      <c r="C76" s="9"/>
      <c r="D76" s="9"/>
      <c r="E76" s="9"/>
      <c r="F76" s="9"/>
      <c r="G76" s="9"/>
      <c r="H76" s="9"/>
      <c r="I76" s="9"/>
      <c r="J76" s="9"/>
    </row>
    <row r="77" spans="2:10" x14ac:dyDescent="0.2">
      <c r="B77" s="9"/>
      <c r="C77" s="9"/>
      <c r="D77" s="9"/>
      <c r="E77" s="9"/>
      <c r="F77" s="9"/>
      <c r="G77" s="9"/>
      <c r="H77" s="9"/>
      <c r="I77" s="9"/>
      <c r="J77" s="9"/>
    </row>
    <row r="87" spans="2:5" ht="42.75" customHeight="1" thickBot="1" x14ac:dyDescent="0.25">
      <c r="C87" s="8" t="s">
        <v>101</v>
      </c>
      <c r="D87" s="8" t="s">
        <v>102</v>
      </c>
      <c r="E87" s="8" t="s">
        <v>99</v>
      </c>
    </row>
    <row r="88" spans="2:5" ht="29.25" thickBot="1" x14ac:dyDescent="0.25">
      <c r="B88" s="4" t="s">
        <v>51</v>
      </c>
      <c r="C88" s="5">
        <v>15</v>
      </c>
      <c r="D88" s="5">
        <v>19</v>
      </c>
      <c r="E88" s="6">
        <f>IF(C88&gt;0,(D88-C88)/C88,"-")</f>
        <v>0.26666666666666666</v>
      </c>
    </row>
    <row r="89" spans="2:5" ht="29.25" thickBot="1" x14ac:dyDescent="0.25">
      <c r="B89" s="4" t="s">
        <v>52</v>
      </c>
      <c r="C89" s="5">
        <v>18</v>
      </c>
      <c r="D89" s="5">
        <v>4</v>
      </c>
      <c r="E89" s="6">
        <f t="shared" ref="E89:E91" si="7">IF(C89&gt;0,(D89-C89)/C89,"-")</f>
        <v>-0.77777777777777779</v>
      </c>
    </row>
    <row r="90" spans="2:5" ht="29.25" customHeight="1" thickBot="1" x14ac:dyDescent="0.25">
      <c r="B90" s="4" t="s">
        <v>53</v>
      </c>
      <c r="C90" s="5">
        <v>16</v>
      </c>
      <c r="D90" s="5">
        <v>17</v>
      </c>
      <c r="E90" s="6">
        <f t="shared" si="7"/>
        <v>6.25E-2</v>
      </c>
    </row>
    <row r="91" spans="2:5" ht="29.25" customHeight="1" thickBot="1" x14ac:dyDescent="0.25">
      <c r="B91" s="4" t="s">
        <v>54</v>
      </c>
      <c r="C91" s="6">
        <f>(C88+C89)/(C88+C89+C90)</f>
        <v>0.67346938775510201</v>
      </c>
      <c r="D91" s="6">
        <f>(D88+D89)/(D88+D89+D90)</f>
        <v>0.57499999999999996</v>
      </c>
      <c r="E91" s="6">
        <f t="shared" si="7"/>
        <v>-0.14621212121212124</v>
      </c>
    </row>
    <row r="97" spans="2:5" ht="42.75" customHeight="1" thickBot="1" x14ac:dyDescent="0.25">
      <c r="C97" s="8" t="s">
        <v>101</v>
      </c>
      <c r="D97" s="8" t="s">
        <v>102</v>
      </c>
      <c r="E97" s="8" t="s">
        <v>99</v>
      </c>
    </row>
    <row r="98" spans="2:5" ht="20.100000000000001" customHeight="1" thickBot="1" x14ac:dyDescent="0.25">
      <c r="B98" s="4" t="s">
        <v>38</v>
      </c>
      <c r="C98" s="5">
        <v>49</v>
      </c>
      <c r="D98" s="5">
        <v>40</v>
      </c>
      <c r="E98" s="6">
        <f>IF(C98&gt;0,(D98-C98)/C98,"-")</f>
        <v>-0.18367346938775511</v>
      </c>
    </row>
    <row r="99" spans="2:5" ht="20.100000000000001" customHeight="1" thickBot="1" x14ac:dyDescent="0.25">
      <c r="B99" s="4" t="s">
        <v>41</v>
      </c>
      <c r="C99" s="5">
        <v>21</v>
      </c>
      <c r="D99" s="5">
        <v>12</v>
      </c>
      <c r="E99" s="6">
        <f t="shared" ref="E99:E103" si="8">IF(C99&gt;0,(D99-C99)/C99,"-")</f>
        <v>-0.42857142857142855</v>
      </c>
    </row>
    <row r="100" spans="2:5" ht="20.100000000000001" customHeight="1" thickBot="1" x14ac:dyDescent="0.25">
      <c r="B100" s="4" t="s">
        <v>42</v>
      </c>
      <c r="C100" s="5">
        <v>12</v>
      </c>
      <c r="D100" s="5">
        <v>11</v>
      </c>
      <c r="E100" s="6">
        <f t="shared" si="8"/>
        <v>-8.3333333333333329E-2</v>
      </c>
    </row>
    <row r="101" spans="2:5" ht="20.100000000000001" customHeight="1" thickBot="1" x14ac:dyDescent="0.25">
      <c r="B101" s="4" t="s">
        <v>98</v>
      </c>
      <c r="C101" s="6">
        <f>(C99+C100)/C98</f>
        <v>0.67346938775510201</v>
      </c>
      <c r="D101" s="6">
        <f>(D99+D100)/D98</f>
        <v>0.57499999999999996</v>
      </c>
      <c r="E101" s="6">
        <f t="shared" si="8"/>
        <v>-0.14621212121212124</v>
      </c>
    </row>
    <row r="102" spans="2:5" ht="20.100000000000001" customHeight="1" thickBot="1" x14ac:dyDescent="0.25">
      <c r="B102" s="4" t="s">
        <v>39</v>
      </c>
      <c r="C102" s="6">
        <v>0.63636363636363635</v>
      </c>
      <c r="D102" s="6">
        <v>0.52173913043478259</v>
      </c>
      <c r="E102" s="6">
        <f t="shared" si="8"/>
        <v>-0.18012422360248448</v>
      </c>
    </row>
    <row r="103" spans="2:5" ht="20.100000000000001" customHeight="1" thickBot="1" x14ac:dyDescent="0.25">
      <c r="B103" s="4" t="s">
        <v>40</v>
      </c>
      <c r="C103" s="6">
        <v>0.75</v>
      </c>
      <c r="D103" s="6">
        <v>0.6470588235294118</v>
      </c>
      <c r="E103" s="6">
        <f t="shared" si="8"/>
        <v>-0.13725490196078427</v>
      </c>
    </row>
    <row r="109" spans="2:5" ht="42.75" customHeight="1" thickBot="1" x14ac:dyDescent="0.25">
      <c r="C109" s="8" t="s">
        <v>101</v>
      </c>
      <c r="D109" s="8" t="s">
        <v>102</v>
      </c>
      <c r="E109" s="8" t="s">
        <v>99</v>
      </c>
    </row>
    <row r="110" spans="2:5" ht="15" thickBot="1" x14ac:dyDescent="0.25">
      <c r="B110" s="4" t="s">
        <v>55</v>
      </c>
      <c r="C110" s="5">
        <v>28</v>
      </c>
      <c r="D110" s="5">
        <v>34</v>
      </c>
      <c r="E110" s="6">
        <f>IF(C110&gt;0,(D110-C110)/C110,"-")</f>
        <v>0.21428571428571427</v>
      </c>
    </row>
    <row r="111" spans="2:5" ht="15" thickBot="1" x14ac:dyDescent="0.25">
      <c r="B111" s="4" t="s">
        <v>56</v>
      </c>
      <c r="C111" s="5">
        <v>13</v>
      </c>
      <c r="D111" s="5">
        <v>18</v>
      </c>
      <c r="E111" s="6">
        <f t="shared" ref="E111:E112" si="9">IF(C111&gt;0,(D111-C111)/C111,"-")</f>
        <v>0.38461538461538464</v>
      </c>
    </row>
    <row r="112" spans="2:5" ht="15" thickBot="1" x14ac:dyDescent="0.25">
      <c r="B112" s="4" t="s">
        <v>57</v>
      </c>
      <c r="C112" s="5">
        <v>15</v>
      </c>
      <c r="D112" s="5">
        <v>16</v>
      </c>
      <c r="E112" s="6">
        <f t="shared" si="9"/>
        <v>6.6666666666666666E-2</v>
      </c>
    </row>
    <row r="113" spans="2:14" x14ac:dyDescent="0.2">
      <c r="B113" s="9"/>
      <c r="C113" s="9"/>
      <c r="D113" s="9"/>
      <c r="E113" s="9"/>
      <c r="F113" s="9"/>
      <c r="G113" s="9"/>
      <c r="H113" s="9"/>
      <c r="I113" s="9"/>
      <c r="J113" s="9"/>
    </row>
    <row r="114" spans="2:14" x14ac:dyDescent="0.2">
      <c r="B114" s="9"/>
      <c r="C114" s="9"/>
      <c r="D114" s="9"/>
      <c r="E114" s="9"/>
      <c r="F114" s="9"/>
      <c r="G114" s="9"/>
      <c r="H114" s="9"/>
      <c r="I114" s="9"/>
      <c r="J114" s="9"/>
    </row>
    <row r="124" spans="2:14" ht="26.25" customHeight="1" thickBot="1" x14ac:dyDescent="0.25">
      <c r="C124" s="26" t="s">
        <v>101</v>
      </c>
      <c r="D124" s="27"/>
      <c r="E124" s="27"/>
      <c r="F124" s="28"/>
      <c r="G124" s="26" t="s">
        <v>102</v>
      </c>
      <c r="H124" s="27"/>
      <c r="I124" s="27"/>
      <c r="J124" s="28"/>
      <c r="K124" s="29" t="s">
        <v>58</v>
      </c>
      <c r="L124" s="30"/>
      <c r="M124" s="30"/>
      <c r="N124" s="30"/>
    </row>
    <row r="125" spans="2:14" ht="29.25" customHeight="1" thickBot="1" x14ac:dyDescent="0.25">
      <c r="C125" s="11" t="s">
        <v>59</v>
      </c>
      <c r="D125" s="12" t="s">
        <v>60</v>
      </c>
      <c r="E125" s="12" t="s">
        <v>61</v>
      </c>
      <c r="F125" s="12" t="s">
        <v>62</v>
      </c>
      <c r="G125" s="11" t="s">
        <v>59</v>
      </c>
      <c r="H125" s="12" t="s">
        <v>60</v>
      </c>
      <c r="I125" s="12" t="s">
        <v>61</v>
      </c>
      <c r="J125" s="12" t="s">
        <v>62</v>
      </c>
      <c r="K125" s="11" t="s">
        <v>59</v>
      </c>
      <c r="L125" s="12" t="s">
        <v>60</v>
      </c>
      <c r="M125" s="12" t="s">
        <v>61</v>
      </c>
      <c r="N125" s="12" t="s">
        <v>62</v>
      </c>
    </row>
    <row r="126" spans="2:14" ht="15" thickBot="1" x14ac:dyDescent="0.25">
      <c r="B126" s="4" t="s">
        <v>63</v>
      </c>
      <c r="C126" s="10">
        <v>0</v>
      </c>
      <c r="D126" s="10">
        <v>0</v>
      </c>
      <c r="E126" s="10">
        <v>0</v>
      </c>
      <c r="F126" s="10">
        <v>0</v>
      </c>
      <c r="G126" s="10">
        <v>0</v>
      </c>
      <c r="H126" s="10">
        <v>1</v>
      </c>
      <c r="I126" s="10">
        <v>0</v>
      </c>
      <c r="J126" s="10">
        <v>1</v>
      </c>
      <c r="K126" s="6" t="str">
        <f>IF(C126=0,"-",(G126-C126)/C126)</f>
        <v>-</v>
      </c>
      <c r="L126" s="6" t="str">
        <f t="shared" ref="L126:N131" si="10">IF(D126=0,"-",(H126-D126)/D126)</f>
        <v>-</v>
      </c>
      <c r="M126" s="6" t="str">
        <f t="shared" si="10"/>
        <v>-</v>
      </c>
      <c r="N126" s="6" t="str">
        <f t="shared" si="10"/>
        <v>-</v>
      </c>
    </row>
    <row r="127" spans="2:14" ht="15" thickBot="1" x14ac:dyDescent="0.25">
      <c r="B127" s="4" t="s">
        <v>64</v>
      </c>
      <c r="C127" s="10">
        <v>0</v>
      </c>
      <c r="D127" s="10">
        <v>0</v>
      </c>
      <c r="E127" s="10">
        <v>0</v>
      </c>
      <c r="F127" s="10">
        <v>0</v>
      </c>
      <c r="G127" s="10">
        <v>0</v>
      </c>
      <c r="H127" s="10">
        <v>0</v>
      </c>
      <c r="I127" s="10">
        <v>0</v>
      </c>
      <c r="J127" s="10">
        <v>0</v>
      </c>
      <c r="K127" s="6" t="str">
        <f t="shared" ref="K127:K131" si="11">IF(C127=0,"-",(G127-C127)/C127)</f>
        <v>-</v>
      </c>
      <c r="L127" s="6" t="str">
        <f t="shared" si="10"/>
        <v>-</v>
      </c>
      <c r="M127" s="6" t="str">
        <f t="shared" si="10"/>
        <v>-</v>
      </c>
      <c r="N127" s="6" t="str">
        <f t="shared" si="10"/>
        <v>-</v>
      </c>
    </row>
    <row r="128" spans="2:14" ht="15" thickBot="1" x14ac:dyDescent="0.25">
      <c r="B128" s="4" t="s">
        <v>65</v>
      </c>
      <c r="C128" s="10">
        <v>0</v>
      </c>
      <c r="D128" s="10">
        <v>0</v>
      </c>
      <c r="E128" s="10">
        <v>0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6" t="str">
        <f t="shared" si="11"/>
        <v>-</v>
      </c>
      <c r="L128" s="6" t="str">
        <f t="shared" si="10"/>
        <v>-</v>
      </c>
      <c r="M128" s="6" t="str">
        <f t="shared" si="10"/>
        <v>-</v>
      </c>
      <c r="N128" s="6" t="str">
        <f t="shared" si="10"/>
        <v>-</v>
      </c>
    </row>
    <row r="129" spans="2:14" ht="15" thickBot="1" x14ac:dyDescent="0.25">
      <c r="B129" s="7" t="s">
        <v>66</v>
      </c>
      <c r="C129" s="10">
        <v>0</v>
      </c>
      <c r="D129" s="10">
        <v>0</v>
      </c>
      <c r="E129" s="10">
        <v>0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6" t="str">
        <f t="shared" si="11"/>
        <v>-</v>
      </c>
      <c r="L129" s="6" t="str">
        <f t="shared" si="10"/>
        <v>-</v>
      </c>
      <c r="M129" s="6" t="str">
        <f t="shared" si="10"/>
        <v>-</v>
      </c>
      <c r="N129" s="6" t="str">
        <f t="shared" si="10"/>
        <v>-</v>
      </c>
    </row>
    <row r="130" spans="2:14" ht="15" thickBot="1" x14ac:dyDescent="0.25">
      <c r="B130" s="4" t="s">
        <v>67</v>
      </c>
      <c r="C130" s="10">
        <v>0</v>
      </c>
      <c r="D130" s="10">
        <v>0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6" t="str">
        <f t="shared" si="11"/>
        <v>-</v>
      </c>
      <c r="L130" s="6" t="str">
        <f t="shared" si="10"/>
        <v>-</v>
      </c>
      <c r="M130" s="6" t="str">
        <f t="shared" si="10"/>
        <v>-</v>
      </c>
      <c r="N130" s="6" t="str">
        <f t="shared" si="10"/>
        <v>-</v>
      </c>
    </row>
    <row r="131" spans="2:14" ht="15" thickBot="1" x14ac:dyDescent="0.25">
      <c r="B131" s="4" t="s">
        <v>68</v>
      </c>
      <c r="C131" s="10">
        <v>0</v>
      </c>
      <c r="D131" s="10">
        <v>0</v>
      </c>
      <c r="E131" s="10">
        <v>0</v>
      </c>
      <c r="F131" s="10">
        <v>0</v>
      </c>
      <c r="G131" s="10">
        <v>0</v>
      </c>
      <c r="H131" s="10">
        <v>1</v>
      </c>
      <c r="I131" s="10">
        <v>0</v>
      </c>
      <c r="J131" s="10">
        <v>1</v>
      </c>
      <c r="K131" s="6" t="str">
        <f t="shared" si="11"/>
        <v>-</v>
      </c>
      <c r="L131" s="6" t="str">
        <f t="shared" si="10"/>
        <v>-</v>
      </c>
      <c r="M131" s="6" t="str">
        <f t="shared" si="10"/>
        <v>-</v>
      </c>
      <c r="N131" s="6" t="str">
        <f t="shared" si="10"/>
        <v>-</v>
      </c>
    </row>
    <row r="132" spans="2:14" ht="15" thickBot="1" x14ac:dyDescent="0.25">
      <c r="B132" s="4" t="s">
        <v>36</v>
      </c>
      <c r="C132" s="6" t="str">
        <f>IF(C126=0,"-",C126/(C126+C127))</f>
        <v>-</v>
      </c>
      <c r="D132" s="6" t="str">
        <f>IF(D126=0,"-",D126/(D126+D127))</f>
        <v>-</v>
      </c>
      <c r="E132" s="6" t="str">
        <f t="shared" ref="E132:J132" si="12">IF(E126=0,"-",E126/(E126+E127))</f>
        <v>-</v>
      </c>
      <c r="F132" s="6" t="str">
        <f t="shared" si="12"/>
        <v>-</v>
      </c>
      <c r="G132" s="6" t="str">
        <f t="shared" si="12"/>
        <v>-</v>
      </c>
      <c r="H132" s="6">
        <f t="shared" si="12"/>
        <v>1</v>
      </c>
      <c r="I132" s="6" t="str">
        <f t="shared" si="12"/>
        <v>-</v>
      </c>
      <c r="J132" s="6">
        <f t="shared" si="12"/>
        <v>1</v>
      </c>
      <c r="K132" s="6" t="str">
        <f>IF(OR(C132="-",G132="-"),"-",(G132-C132)/C132)</f>
        <v>-</v>
      </c>
      <c r="L132" s="6" t="str">
        <f t="shared" ref="L132:N133" si="13">IF(OR(D132="-",H132="-"),"-",(H132-D132)/D132)</f>
        <v>-</v>
      </c>
      <c r="M132" s="6" t="str">
        <f t="shared" si="13"/>
        <v>-</v>
      </c>
      <c r="N132" s="6" t="str">
        <f t="shared" si="13"/>
        <v>-</v>
      </c>
    </row>
    <row r="133" spans="2:14" ht="15" thickBot="1" x14ac:dyDescent="0.25">
      <c r="B133" s="4" t="s">
        <v>37</v>
      </c>
      <c r="C133" s="6" t="str">
        <f>IF(C129=0,"-",C129/(C128+C129))</f>
        <v>-</v>
      </c>
      <c r="D133" s="6" t="str">
        <f t="shared" ref="D133:J133" si="14">IF(D129=0,"-",D129/(D128+D129))</f>
        <v>-</v>
      </c>
      <c r="E133" s="6" t="str">
        <f t="shared" si="14"/>
        <v>-</v>
      </c>
      <c r="F133" s="6" t="str">
        <f t="shared" si="14"/>
        <v>-</v>
      </c>
      <c r="G133" s="6" t="str">
        <f t="shared" si="14"/>
        <v>-</v>
      </c>
      <c r="H133" s="6" t="str">
        <f t="shared" si="14"/>
        <v>-</v>
      </c>
      <c r="I133" s="6" t="str">
        <f t="shared" si="14"/>
        <v>-</v>
      </c>
      <c r="J133" s="6" t="str">
        <f t="shared" si="14"/>
        <v>-</v>
      </c>
      <c r="K133" s="6" t="str">
        <f>IF(OR(C133="-",G133="-"),"-",(G133-C133)/C133)</f>
        <v>-</v>
      </c>
      <c r="L133" s="6" t="str">
        <f t="shared" si="13"/>
        <v>-</v>
      </c>
      <c r="M133" s="6" t="str">
        <f t="shared" si="13"/>
        <v>-</v>
      </c>
      <c r="N133" s="6" t="str">
        <f t="shared" si="13"/>
        <v>-</v>
      </c>
    </row>
    <row r="134" spans="2:14" x14ac:dyDescent="0.2">
      <c r="C134" s="13"/>
    </row>
    <row r="135" spans="2:14" x14ac:dyDescent="0.2">
      <c r="C135" s="13"/>
      <c r="M135" s="14"/>
    </row>
    <row r="136" spans="2:14" x14ac:dyDescent="0.2">
      <c r="C136" s="13"/>
    </row>
    <row r="139" spans="2:14" ht="29.25" customHeight="1" thickBot="1" x14ac:dyDescent="0.25">
      <c r="C139" s="26" t="s">
        <v>101</v>
      </c>
      <c r="D139" s="27"/>
      <c r="E139" s="27"/>
      <c r="F139" s="28"/>
      <c r="G139" s="26" t="s">
        <v>102</v>
      </c>
      <c r="H139" s="27"/>
      <c r="I139" s="27"/>
      <c r="J139" s="28"/>
      <c r="K139" s="29" t="s">
        <v>58</v>
      </c>
      <c r="L139" s="30"/>
      <c r="M139" s="30"/>
      <c r="N139" s="30"/>
    </row>
    <row r="140" spans="2:14" ht="57.75" customHeight="1" thickBot="1" x14ac:dyDescent="0.25">
      <c r="C140" s="12" t="s">
        <v>60</v>
      </c>
      <c r="D140" s="12" t="s">
        <v>70</v>
      </c>
      <c r="E140" s="12" t="s">
        <v>69</v>
      </c>
      <c r="F140" s="12" t="s">
        <v>62</v>
      </c>
      <c r="G140" s="12" t="s">
        <v>60</v>
      </c>
      <c r="H140" s="12" t="s">
        <v>70</v>
      </c>
      <c r="I140" s="12" t="s">
        <v>69</v>
      </c>
      <c r="J140" s="12" t="s">
        <v>62</v>
      </c>
      <c r="K140" s="12" t="s">
        <v>60</v>
      </c>
      <c r="L140" s="12" t="s">
        <v>70</v>
      </c>
      <c r="M140" s="12" t="s">
        <v>69</v>
      </c>
      <c r="N140" s="12" t="s">
        <v>62</v>
      </c>
    </row>
    <row r="141" spans="2:14" ht="15" thickBot="1" x14ac:dyDescent="0.25">
      <c r="B141" s="4" t="s">
        <v>71</v>
      </c>
      <c r="C141" s="10">
        <v>0</v>
      </c>
      <c r="D141" s="10">
        <v>0</v>
      </c>
      <c r="E141" s="10">
        <v>0</v>
      </c>
      <c r="F141" s="10">
        <v>0</v>
      </c>
      <c r="G141" s="10">
        <v>0</v>
      </c>
      <c r="H141" s="10">
        <v>0</v>
      </c>
      <c r="I141" s="10">
        <v>0</v>
      </c>
      <c r="J141" s="10">
        <v>0</v>
      </c>
      <c r="K141" s="6" t="str">
        <f>IF(C141=0,"-",(G141-C141)/C141)</f>
        <v>-</v>
      </c>
      <c r="L141" s="6" t="str">
        <f t="shared" ref="L141:N145" si="15">IF(D141=0,"-",(H141-D141)/D141)</f>
        <v>-</v>
      </c>
      <c r="M141" s="6" t="str">
        <f t="shared" si="15"/>
        <v>-</v>
      </c>
      <c r="N141" s="6" t="str">
        <f t="shared" si="15"/>
        <v>-</v>
      </c>
    </row>
    <row r="142" spans="2:14" ht="15" thickBot="1" x14ac:dyDescent="0.25">
      <c r="B142" s="4" t="s">
        <v>72</v>
      </c>
      <c r="C142" s="10">
        <v>0</v>
      </c>
      <c r="D142" s="10">
        <v>0</v>
      </c>
      <c r="E142" s="10">
        <v>0</v>
      </c>
      <c r="F142" s="10">
        <v>0</v>
      </c>
      <c r="G142" s="10">
        <v>0</v>
      </c>
      <c r="H142" s="10">
        <v>0</v>
      </c>
      <c r="I142" s="10">
        <v>0</v>
      </c>
      <c r="J142" s="10">
        <v>0</v>
      </c>
      <c r="K142" s="6" t="str">
        <f t="shared" ref="K142:K145" si="16">IF(C142=0,"-",(G142-C142)/C142)</f>
        <v>-</v>
      </c>
      <c r="L142" s="6" t="str">
        <f t="shared" si="15"/>
        <v>-</v>
      </c>
      <c r="M142" s="6" t="str">
        <f t="shared" si="15"/>
        <v>-</v>
      </c>
      <c r="N142" s="6" t="str">
        <f t="shared" si="15"/>
        <v>-</v>
      </c>
    </row>
    <row r="143" spans="2:14" ht="15" thickBot="1" x14ac:dyDescent="0.25">
      <c r="B143" s="4" t="s">
        <v>73</v>
      </c>
      <c r="C143" s="10">
        <v>0</v>
      </c>
      <c r="D143" s="10">
        <v>0</v>
      </c>
      <c r="E143" s="10">
        <v>0</v>
      </c>
      <c r="F143" s="10">
        <v>0</v>
      </c>
      <c r="G143" s="10">
        <v>5</v>
      </c>
      <c r="H143" s="10">
        <v>0</v>
      </c>
      <c r="I143" s="10">
        <v>0</v>
      </c>
      <c r="J143" s="10">
        <v>5</v>
      </c>
      <c r="K143" s="6" t="str">
        <f t="shared" si="16"/>
        <v>-</v>
      </c>
      <c r="L143" s="6" t="str">
        <f t="shared" si="15"/>
        <v>-</v>
      </c>
      <c r="M143" s="6" t="str">
        <f t="shared" si="15"/>
        <v>-</v>
      </c>
      <c r="N143" s="6" t="str">
        <f t="shared" si="15"/>
        <v>-</v>
      </c>
    </row>
    <row r="144" spans="2:14" ht="15" thickBot="1" x14ac:dyDescent="0.25">
      <c r="B144" s="4" t="s">
        <v>74</v>
      </c>
      <c r="C144" s="10">
        <v>0</v>
      </c>
      <c r="D144" s="10">
        <v>0</v>
      </c>
      <c r="E144" s="10">
        <v>0</v>
      </c>
      <c r="F144" s="10">
        <v>0</v>
      </c>
      <c r="G144" s="10">
        <v>0</v>
      </c>
      <c r="H144" s="10">
        <v>0</v>
      </c>
      <c r="I144" s="10">
        <v>0</v>
      </c>
      <c r="J144" s="10">
        <v>0</v>
      </c>
      <c r="K144" s="6" t="str">
        <f t="shared" si="16"/>
        <v>-</v>
      </c>
      <c r="L144" s="6" t="str">
        <f t="shared" si="15"/>
        <v>-</v>
      </c>
      <c r="M144" s="6" t="str">
        <f t="shared" si="15"/>
        <v>-</v>
      </c>
      <c r="N144" s="6" t="str">
        <f t="shared" si="15"/>
        <v>-</v>
      </c>
    </row>
    <row r="145" spans="2:14" ht="15" thickBot="1" x14ac:dyDescent="0.25">
      <c r="B145" s="4" t="s">
        <v>75</v>
      </c>
      <c r="C145" s="10">
        <v>0</v>
      </c>
      <c r="D145" s="10">
        <v>0</v>
      </c>
      <c r="E145" s="10">
        <v>0</v>
      </c>
      <c r="F145" s="10">
        <v>0</v>
      </c>
      <c r="G145" s="10">
        <v>0</v>
      </c>
      <c r="H145" s="10">
        <v>0</v>
      </c>
      <c r="I145" s="10">
        <v>0</v>
      </c>
      <c r="J145" s="10">
        <v>0</v>
      </c>
      <c r="K145" s="6" t="str">
        <f t="shared" si="16"/>
        <v>-</v>
      </c>
      <c r="L145" s="6" t="str">
        <f t="shared" si="15"/>
        <v>-</v>
      </c>
      <c r="M145" s="6" t="str">
        <f t="shared" si="15"/>
        <v>-</v>
      </c>
      <c r="N145" s="6" t="str">
        <f t="shared" si="15"/>
        <v>-</v>
      </c>
    </row>
    <row r="146" spans="2:14" ht="15" thickBot="1" x14ac:dyDescent="0.25">
      <c r="B146" s="7" t="s">
        <v>68</v>
      </c>
      <c r="C146" s="10">
        <v>0</v>
      </c>
      <c r="D146" s="10">
        <v>0</v>
      </c>
      <c r="E146" s="10">
        <v>0</v>
      </c>
      <c r="F146" s="10">
        <v>0</v>
      </c>
      <c r="G146" s="10">
        <v>5</v>
      </c>
      <c r="H146" s="10">
        <v>0</v>
      </c>
      <c r="I146" s="10">
        <v>0</v>
      </c>
      <c r="J146" s="10">
        <v>5</v>
      </c>
      <c r="K146" s="6" t="str">
        <f t="shared" ref="K146" si="17">IF(C146=0,"-",(G146-C146)/C146)</f>
        <v>-</v>
      </c>
      <c r="L146" s="6" t="str">
        <f t="shared" ref="L146" si="18">IF(D146=0,"-",(H146-D146)/D146)</f>
        <v>-</v>
      </c>
      <c r="M146" s="6" t="str">
        <f t="shared" ref="M146" si="19">IF(E146=0,"-",(I146-E146)/E146)</f>
        <v>-</v>
      </c>
      <c r="N146" s="6" t="str">
        <f t="shared" ref="N146" si="20">IF(F146=0,"-",(J146-F146)/F146)</f>
        <v>-</v>
      </c>
    </row>
    <row r="147" spans="2:14" ht="29.25" thickBot="1" x14ac:dyDescent="0.25">
      <c r="B147" s="7" t="s">
        <v>76</v>
      </c>
      <c r="C147" s="6" t="str">
        <f t="shared" ref="C147:J148" si="21">IF(C141=0,"-",(C141/(C141+C143)))</f>
        <v>-</v>
      </c>
      <c r="D147" s="6" t="str">
        <f t="shared" si="21"/>
        <v>-</v>
      </c>
      <c r="E147" s="6" t="str">
        <f t="shared" si="21"/>
        <v>-</v>
      </c>
      <c r="F147" s="6" t="str">
        <f t="shared" si="21"/>
        <v>-</v>
      </c>
      <c r="G147" s="6" t="str">
        <f t="shared" si="21"/>
        <v>-</v>
      </c>
      <c r="H147" s="6" t="str">
        <f t="shared" si="21"/>
        <v>-</v>
      </c>
      <c r="I147" s="6" t="str">
        <f t="shared" si="21"/>
        <v>-</v>
      </c>
      <c r="J147" s="6" t="str">
        <f t="shared" si="21"/>
        <v>-</v>
      </c>
      <c r="K147" s="6" t="str">
        <f>IF(OR(C147="-",G147="-"),"-",(G147-C147)/C147)</f>
        <v>-</v>
      </c>
      <c r="L147" s="6" t="str">
        <f t="shared" ref="L147:N148" si="22">IF(OR(D147="-",H147="-"),"-",(H147-D147)/D147)</f>
        <v>-</v>
      </c>
      <c r="M147" s="6" t="str">
        <f t="shared" si="22"/>
        <v>-</v>
      </c>
      <c r="N147" s="6" t="str">
        <f t="shared" si="22"/>
        <v>-</v>
      </c>
    </row>
    <row r="148" spans="2:14" ht="29.25" thickBot="1" x14ac:dyDescent="0.25">
      <c r="B148" s="7" t="s">
        <v>77</v>
      </c>
      <c r="C148" s="6" t="str">
        <f t="shared" si="21"/>
        <v>-</v>
      </c>
      <c r="D148" s="6" t="str">
        <f t="shared" si="21"/>
        <v>-</v>
      </c>
      <c r="E148" s="6" t="str">
        <f t="shared" si="21"/>
        <v>-</v>
      </c>
      <c r="F148" s="6" t="str">
        <f t="shared" si="21"/>
        <v>-</v>
      </c>
      <c r="G148" s="6" t="str">
        <f t="shared" si="21"/>
        <v>-</v>
      </c>
      <c r="H148" s="6" t="str">
        <f t="shared" si="21"/>
        <v>-</v>
      </c>
      <c r="I148" s="6" t="str">
        <f t="shared" si="21"/>
        <v>-</v>
      </c>
      <c r="J148" s="6" t="str">
        <f t="shared" si="21"/>
        <v>-</v>
      </c>
      <c r="K148" s="6" t="str">
        <f>IF(OR(C148="-",G148="-"),"-",(G148-C148)/C148)</f>
        <v>-</v>
      </c>
      <c r="L148" s="6" t="str">
        <f t="shared" si="22"/>
        <v>-</v>
      </c>
      <c r="M148" s="6" t="str">
        <f t="shared" si="22"/>
        <v>-</v>
      </c>
      <c r="N148" s="6" t="str">
        <f t="shared" si="22"/>
        <v>-</v>
      </c>
    </row>
    <row r="149" spans="2:14" ht="14.25" x14ac:dyDescent="0.2">
      <c r="B149" s="7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</row>
    <row r="152" spans="2:14" ht="14.25" x14ac:dyDescent="0.2">
      <c r="B152" s="7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</row>
    <row r="153" spans="2:14" ht="14.25" x14ac:dyDescent="0.2">
      <c r="B153" s="7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</row>
    <row r="154" spans="2:14" ht="29.25" customHeight="1" thickBot="1" x14ac:dyDescent="0.25">
      <c r="B154" s="7"/>
      <c r="C154" s="8" t="s">
        <v>101</v>
      </c>
      <c r="D154" s="8" t="s">
        <v>102</v>
      </c>
      <c r="E154" s="8" t="s">
        <v>99</v>
      </c>
    </row>
    <row r="155" spans="2:14" ht="15" thickBot="1" x14ac:dyDescent="0.25">
      <c r="B155" s="4" t="s">
        <v>94</v>
      </c>
      <c r="C155" s="19">
        <v>0</v>
      </c>
      <c r="D155" s="19">
        <v>4</v>
      </c>
      <c r="E155" s="18" t="str">
        <f>IF(C155=0,"-",(D155-C155)/C155)</f>
        <v>-</v>
      </c>
      <c r="F155" s="18"/>
      <c r="G155" s="18"/>
      <c r="H155" s="18"/>
      <c r="I155" s="18"/>
      <c r="J155" s="18"/>
      <c r="K155" s="18"/>
      <c r="L155" s="18"/>
      <c r="M155" s="18"/>
      <c r="N155" s="18"/>
    </row>
    <row r="156" spans="2:14" ht="15" thickBot="1" x14ac:dyDescent="0.25">
      <c r="B156" s="4" t="s">
        <v>95</v>
      </c>
      <c r="C156" s="19">
        <v>0</v>
      </c>
      <c r="D156" s="19">
        <v>0</v>
      </c>
      <c r="E156" s="18" t="str">
        <f t="shared" ref="E156:E157" si="23">IF(C156=0,"-",(D156-C156)/C156)</f>
        <v>-</v>
      </c>
      <c r="F156" s="18"/>
      <c r="G156" s="18"/>
      <c r="H156" s="18"/>
      <c r="I156" s="18"/>
      <c r="J156" s="18"/>
      <c r="K156" s="18"/>
      <c r="L156" s="18"/>
      <c r="M156" s="18"/>
      <c r="N156" s="18"/>
    </row>
    <row r="157" spans="2:14" ht="15" thickBot="1" x14ac:dyDescent="0.25">
      <c r="B157" s="4" t="s">
        <v>96</v>
      </c>
      <c r="C157" s="19">
        <v>0</v>
      </c>
      <c r="D157" s="19">
        <v>0</v>
      </c>
      <c r="E157" s="18" t="str">
        <f t="shared" si="23"/>
        <v>-</v>
      </c>
      <c r="F157" s="18"/>
      <c r="G157" s="18"/>
      <c r="H157" s="18"/>
      <c r="I157" s="18"/>
      <c r="J157" s="18"/>
      <c r="K157" s="18"/>
      <c r="L157" s="18"/>
      <c r="M157" s="18"/>
      <c r="N157" s="18"/>
    </row>
    <row r="158" spans="2:14" ht="15" thickBot="1" x14ac:dyDescent="0.25">
      <c r="B158" s="4" t="s">
        <v>97</v>
      </c>
      <c r="C158" s="18" t="str">
        <f>IF(C155=0,"-",C155/(C155+C156+C157))</f>
        <v>-</v>
      </c>
      <c r="D158" s="18">
        <f>IF(D155=0,"-",D155/(D155+D156+D157))</f>
        <v>1</v>
      </c>
      <c r="E158" s="18" t="str">
        <f>IF(OR(C158="-",D158="-"),"-",(D158-C158)/C158)</f>
        <v>-</v>
      </c>
      <c r="F158" s="18"/>
      <c r="G158" s="18"/>
      <c r="H158" s="18"/>
      <c r="I158" s="18"/>
      <c r="J158" s="18"/>
      <c r="K158" s="18"/>
      <c r="L158" s="18"/>
      <c r="M158" s="18"/>
      <c r="N158" s="18"/>
    </row>
    <row r="159" spans="2:14" ht="14.25" x14ac:dyDescent="0.2">
      <c r="B159" s="7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</row>
    <row r="160" spans="2:14" ht="14.25" x14ac:dyDescent="0.2">
      <c r="B160" s="7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</row>
    <row r="161" spans="2:14" ht="14.25" x14ac:dyDescent="0.2">
      <c r="B161" s="7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</row>
    <row r="163" spans="2:14" ht="42.75" customHeight="1" thickBot="1" x14ac:dyDescent="0.25">
      <c r="C163" s="8" t="s">
        <v>101</v>
      </c>
      <c r="D163" s="8" t="s">
        <v>102</v>
      </c>
      <c r="E163" s="8" t="s">
        <v>99</v>
      </c>
    </row>
    <row r="164" spans="2:14" ht="20.100000000000001" customHeight="1" thickBot="1" x14ac:dyDescent="0.25">
      <c r="B164" s="4" t="s">
        <v>38</v>
      </c>
      <c r="C164" s="5">
        <v>0</v>
      </c>
      <c r="D164" s="5">
        <v>1</v>
      </c>
      <c r="E164" s="6" t="str">
        <f>IF(C164=0,"-",(D164-C164)/C164)</f>
        <v>-</v>
      </c>
    </row>
    <row r="165" spans="2:14" ht="20.100000000000001" customHeight="1" thickBot="1" x14ac:dyDescent="0.25">
      <c r="B165" s="4" t="s">
        <v>41</v>
      </c>
      <c r="C165" s="5">
        <v>0</v>
      </c>
      <c r="D165" s="5">
        <v>1</v>
      </c>
      <c r="E165" s="6" t="str">
        <f t="shared" ref="E165:E166" si="24">IF(C165=0,"-",(D165-C165)/C165)</f>
        <v>-</v>
      </c>
    </row>
    <row r="166" spans="2:14" ht="20.100000000000001" customHeight="1" thickBot="1" x14ac:dyDescent="0.25">
      <c r="B166" s="4" t="s">
        <v>42</v>
      </c>
      <c r="C166" s="5">
        <v>0</v>
      </c>
      <c r="D166" s="5">
        <v>0</v>
      </c>
      <c r="E166" s="6" t="str">
        <f t="shared" si="24"/>
        <v>-</v>
      </c>
    </row>
    <row r="167" spans="2:14" ht="20.100000000000001" customHeight="1" thickBot="1" x14ac:dyDescent="0.25">
      <c r="B167" s="4" t="s">
        <v>98</v>
      </c>
      <c r="C167" s="6" t="str">
        <f>IF(C164=0,"-",(C165+C166)/C164)</f>
        <v>-</v>
      </c>
      <c r="D167" s="6">
        <f>IF(D164=0,"-",(D165+D166)/D164)</f>
        <v>1</v>
      </c>
      <c r="E167" s="6" t="str">
        <f t="shared" ref="E167:E169" si="25">IF(OR(C167="-",D167="-"),"-",(D167-C167)/C167)</f>
        <v>-</v>
      </c>
    </row>
    <row r="168" spans="2:14" ht="20.100000000000001" customHeight="1" thickBot="1" x14ac:dyDescent="0.25">
      <c r="B168" s="4" t="s">
        <v>39</v>
      </c>
      <c r="C168" s="6" t="s">
        <v>103</v>
      </c>
      <c r="D168" s="6">
        <v>1</v>
      </c>
      <c r="E168" s="6" t="str">
        <f t="shared" si="25"/>
        <v>-</v>
      </c>
    </row>
    <row r="169" spans="2:14" ht="20.100000000000001" customHeight="1" thickBot="1" x14ac:dyDescent="0.25">
      <c r="B169" s="4" t="s">
        <v>40</v>
      </c>
      <c r="C169" s="6" t="s">
        <v>103</v>
      </c>
      <c r="D169" s="6" t="s">
        <v>103</v>
      </c>
      <c r="E169" s="6" t="str">
        <f t="shared" si="25"/>
        <v>-</v>
      </c>
    </row>
    <row r="170" spans="2:14" ht="20.100000000000001" customHeight="1" x14ac:dyDescent="0.2">
      <c r="B170" s="7"/>
      <c r="C170" s="18"/>
      <c r="D170" s="18"/>
      <c r="E170" s="18"/>
    </row>
    <row r="175" spans="2:14" ht="42.75" customHeight="1" thickBot="1" x14ac:dyDescent="0.25">
      <c r="C175" s="8" t="s">
        <v>101</v>
      </c>
      <c r="D175" s="8" t="s">
        <v>102</v>
      </c>
      <c r="E175" s="8" t="s">
        <v>99</v>
      </c>
    </row>
    <row r="176" spans="2:14" ht="15" thickBot="1" x14ac:dyDescent="0.25">
      <c r="B176" s="15" t="s">
        <v>81</v>
      </c>
      <c r="C176" s="5">
        <v>0</v>
      </c>
      <c r="D176" s="5">
        <v>0</v>
      </c>
      <c r="E176" s="6" t="str">
        <f>IF(C176=0,"-",(D176-C176)/C176)</f>
        <v>-</v>
      </c>
      <c r="H176" s="13"/>
    </row>
    <row r="177" spans="2:10" ht="15" thickBot="1" x14ac:dyDescent="0.25">
      <c r="B177" s="4" t="s">
        <v>43</v>
      </c>
      <c r="C177" s="5">
        <v>0</v>
      </c>
      <c r="D177" s="5">
        <v>0</v>
      </c>
      <c r="E177" s="6" t="str">
        <f t="shared" ref="E177:E183" si="26">IF(C177=0,"-",(D177-C177)/C177)</f>
        <v>-</v>
      </c>
      <c r="H177" s="13"/>
    </row>
    <row r="178" spans="2:10" ht="15" thickBot="1" x14ac:dyDescent="0.25">
      <c r="B178" s="4" t="s">
        <v>47</v>
      </c>
      <c r="C178" s="5">
        <v>0</v>
      </c>
      <c r="D178" s="5">
        <v>0</v>
      </c>
      <c r="E178" s="6" t="str">
        <f t="shared" si="26"/>
        <v>-</v>
      </c>
      <c r="H178" s="13"/>
    </row>
    <row r="179" spans="2:10" ht="15" thickBot="1" x14ac:dyDescent="0.25">
      <c r="B179" s="4" t="s">
        <v>78</v>
      </c>
      <c r="C179" s="5">
        <v>0</v>
      </c>
      <c r="D179" s="5">
        <v>0</v>
      </c>
      <c r="E179" s="6" t="str">
        <f t="shared" si="26"/>
        <v>-</v>
      </c>
      <c r="H179" s="13"/>
    </row>
    <row r="180" spans="2:10" ht="15" thickBot="1" x14ac:dyDescent="0.25">
      <c r="B180" s="15" t="s">
        <v>79</v>
      </c>
      <c r="C180" s="5">
        <v>0</v>
      </c>
      <c r="D180" s="5">
        <v>5</v>
      </c>
      <c r="E180" s="6" t="str">
        <f t="shared" si="26"/>
        <v>-</v>
      </c>
      <c r="H180" s="13"/>
    </row>
    <row r="181" spans="2:10" ht="15" thickBot="1" x14ac:dyDescent="0.25">
      <c r="B181" s="4" t="s">
        <v>47</v>
      </c>
      <c r="C181" s="5">
        <v>0</v>
      </c>
      <c r="D181" s="5">
        <v>5</v>
      </c>
      <c r="E181" s="6" t="str">
        <f t="shared" si="26"/>
        <v>-</v>
      </c>
      <c r="H181" s="13"/>
    </row>
    <row r="182" spans="2:10" ht="15" thickBot="1" x14ac:dyDescent="0.25">
      <c r="B182" s="4" t="s">
        <v>70</v>
      </c>
      <c r="C182" s="5">
        <v>0</v>
      </c>
      <c r="D182" s="5">
        <v>0</v>
      </c>
      <c r="E182" s="6" t="str">
        <f t="shared" si="26"/>
        <v>-</v>
      </c>
      <c r="H182" s="13"/>
    </row>
    <row r="183" spans="2:10" ht="15" thickBot="1" x14ac:dyDescent="0.25">
      <c r="B183" s="4" t="s">
        <v>80</v>
      </c>
      <c r="C183" s="5">
        <v>0</v>
      </c>
      <c r="D183" s="5">
        <v>0</v>
      </c>
      <c r="E183" s="6" t="str">
        <f t="shared" si="26"/>
        <v>-</v>
      </c>
      <c r="H183" s="13"/>
    </row>
    <row r="184" spans="2:10" x14ac:dyDescent="0.2">
      <c r="B184" s="9"/>
      <c r="C184" s="9"/>
      <c r="D184" s="9"/>
      <c r="E184" s="9"/>
      <c r="F184" s="9"/>
      <c r="G184" s="9"/>
      <c r="H184" s="9"/>
      <c r="I184" s="9"/>
      <c r="J184" s="9"/>
    </row>
    <row r="185" spans="2:10" x14ac:dyDescent="0.2">
      <c r="B185" s="9"/>
      <c r="C185" s="9"/>
      <c r="D185" s="9"/>
      <c r="E185" s="9"/>
      <c r="F185" s="9"/>
      <c r="G185" s="9"/>
      <c r="H185" s="9"/>
      <c r="I185" s="9"/>
      <c r="J185" s="9"/>
    </row>
    <row r="194" spans="2:5" ht="42.75" customHeight="1" thickBot="1" x14ac:dyDescent="0.25">
      <c r="C194" s="8" t="s">
        <v>101</v>
      </c>
      <c r="D194" s="8" t="s">
        <v>102</v>
      </c>
      <c r="E194" s="8" t="s">
        <v>99</v>
      </c>
    </row>
    <row r="195" spans="2:5" ht="15" thickBot="1" x14ac:dyDescent="0.25">
      <c r="B195" s="4" t="s">
        <v>82</v>
      </c>
      <c r="C195" s="5">
        <v>3</v>
      </c>
      <c r="D195" s="5">
        <v>0</v>
      </c>
      <c r="E195" s="6">
        <f t="shared" ref="E195:E198" si="27">IF(C195=0,"-",(D195-C195)/C195)</f>
        <v>-1</v>
      </c>
    </row>
    <row r="196" spans="2:5" ht="15" thickBot="1" x14ac:dyDescent="0.25">
      <c r="B196" s="4" t="s">
        <v>83</v>
      </c>
      <c r="C196" s="5">
        <v>0</v>
      </c>
      <c r="D196" s="5">
        <v>0</v>
      </c>
      <c r="E196" s="6" t="str">
        <f t="shared" si="27"/>
        <v>-</v>
      </c>
    </row>
    <row r="197" spans="2:5" ht="15" thickBot="1" x14ac:dyDescent="0.25">
      <c r="B197" s="4" t="s">
        <v>84</v>
      </c>
      <c r="C197" s="5">
        <v>3</v>
      </c>
      <c r="D197" s="5">
        <v>0</v>
      </c>
      <c r="E197" s="6">
        <f t="shared" si="27"/>
        <v>-1</v>
      </c>
    </row>
    <row r="198" spans="2:5" ht="15" thickBot="1" x14ac:dyDescent="0.25">
      <c r="B198" s="4" t="s">
        <v>85</v>
      </c>
      <c r="C198" s="5">
        <v>3</v>
      </c>
      <c r="D198" s="5">
        <v>0</v>
      </c>
      <c r="E198" s="6">
        <f t="shared" si="27"/>
        <v>-1</v>
      </c>
    </row>
    <row r="199" spans="2:5" ht="14.25" x14ac:dyDescent="0.2">
      <c r="B199" s="7"/>
      <c r="C199" s="19"/>
      <c r="D199" s="19"/>
      <c r="E199" s="18"/>
    </row>
    <row r="204" spans="2:5" ht="42.75" customHeight="1" thickBot="1" x14ac:dyDescent="0.25">
      <c r="C204" s="8" t="s">
        <v>101</v>
      </c>
      <c r="D204" s="8" t="s">
        <v>102</v>
      </c>
      <c r="E204" s="8" t="s">
        <v>99</v>
      </c>
    </row>
    <row r="205" spans="2:5" ht="20.100000000000001" customHeight="1" thickBot="1" x14ac:dyDescent="0.25">
      <c r="B205" s="16" t="s">
        <v>88</v>
      </c>
      <c r="C205" s="5"/>
      <c r="D205" s="5"/>
      <c r="E205" s="6" t="str">
        <f t="shared" ref="E205:E208" si="28">IF(C205=0,"-",(D205-C205)/C205)</f>
        <v>-</v>
      </c>
    </row>
    <row r="206" spans="2:5" ht="20.100000000000001" customHeight="1" thickBot="1" x14ac:dyDescent="0.25">
      <c r="B206" s="17" t="s">
        <v>89</v>
      </c>
      <c r="C206" s="5">
        <v>3</v>
      </c>
      <c r="D206" s="5">
        <v>0</v>
      </c>
      <c r="E206" s="6">
        <f t="shared" si="28"/>
        <v>-1</v>
      </c>
    </row>
    <row r="207" spans="2:5" ht="20.100000000000001" customHeight="1" thickBot="1" x14ac:dyDescent="0.25">
      <c r="B207" s="17" t="s">
        <v>86</v>
      </c>
      <c r="C207" s="5">
        <v>1</v>
      </c>
      <c r="D207" s="5">
        <v>0</v>
      </c>
      <c r="E207" s="6">
        <f t="shared" si="28"/>
        <v>-1</v>
      </c>
    </row>
    <row r="208" spans="2:5" ht="20.100000000000001" customHeight="1" thickBot="1" x14ac:dyDescent="0.25">
      <c r="B208" s="17" t="s">
        <v>87</v>
      </c>
      <c r="C208" s="5">
        <v>2</v>
      </c>
      <c r="D208" s="5">
        <v>0</v>
      </c>
      <c r="E208" s="6">
        <f t="shared" si="28"/>
        <v>-1</v>
      </c>
    </row>
    <row r="209" spans="2:5" ht="20.100000000000001" customHeight="1" thickBot="1" x14ac:dyDescent="0.25">
      <c r="B209" s="17" t="s">
        <v>90</v>
      </c>
      <c r="C209" s="5"/>
      <c r="D209" s="5"/>
      <c r="E209" s="6"/>
    </row>
    <row r="210" spans="2:5" ht="20.100000000000001" customHeight="1" thickBot="1" x14ac:dyDescent="0.25">
      <c r="B210" s="17" t="s">
        <v>89</v>
      </c>
      <c r="C210" s="5">
        <v>0</v>
      </c>
      <c r="D210" s="5">
        <v>0</v>
      </c>
      <c r="E210" s="6" t="str">
        <f>IF(C210=0,"-",(D210-C210)/C210)</f>
        <v>-</v>
      </c>
    </row>
    <row r="211" spans="2:5" ht="15" thickBot="1" x14ac:dyDescent="0.25">
      <c r="B211" s="17" t="s">
        <v>86</v>
      </c>
      <c r="C211" s="5">
        <v>0</v>
      </c>
      <c r="D211" s="5">
        <v>0</v>
      </c>
      <c r="E211" s="6" t="str">
        <f t="shared" ref="E211:E212" si="29">IF(C211=0,"-",(D211-C211)/C211)</f>
        <v>-</v>
      </c>
    </row>
    <row r="212" spans="2:5" ht="15" thickBot="1" x14ac:dyDescent="0.25">
      <c r="B212" s="17" t="s">
        <v>87</v>
      </c>
      <c r="C212" s="5">
        <v>0</v>
      </c>
      <c r="D212" s="5">
        <v>0</v>
      </c>
      <c r="E212" s="6" t="str">
        <f t="shared" si="29"/>
        <v>-</v>
      </c>
    </row>
    <row r="213" spans="2:5" ht="14.25" x14ac:dyDescent="0.2">
      <c r="B213" s="21"/>
      <c r="C213" s="19"/>
      <c r="D213" s="19"/>
      <c r="E213" s="18"/>
    </row>
    <row r="218" spans="2:5" ht="42.75" customHeight="1" thickBot="1" x14ac:dyDescent="0.25">
      <c r="C218" s="8" t="s">
        <v>101</v>
      </c>
      <c r="D218" s="8" t="s">
        <v>102</v>
      </c>
      <c r="E218" s="8" t="s">
        <v>99</v>
      </c>
    </row>
    <row r="219" spans="2:5" ht="15" thickBot="1" x14ac:dyDescent="0.25">
      <c r="B219" s="16" t="s">
        <v>91</v>
      </c>
      <c r="C219" s="5">
        <v>0</v>
      </c>
      <c r="D219" s="5">
        <v>0</v>
      </c>
      <c r="E219" s="6" t="str">
        <f t="shared" ref="E219:E221" si="30">IF(C219=0,"-",(D219-C219)/C219)</f>
        <v>-</v>
      </c>
    </row>
    <row r="220" spans="2:5" ht="15" thickBot="1" x14ac:dyDescent="0.25">
      <c r="B220" s="16" t="s">
        <v>92</v>
      </c>
      <c r="C220" s="5">
        <v>3</v>
      </c>
      <c r="D220" s="5">
        <v>0</v>
      </c>
      <c r="E220" s="6">
        <f t="shared" si="30"/>
        <v>-1</v>
      </c>
    </row>
    <row r="221" spans="2:5" ht="15" thickBot="1" x14ac:dyDescent="0.25">
      <c r="B221" s="16" t="s">
        <v>93</v>
      </c>
      <c r="C221" s="5">
        <v>2</v>
      </c>
      <c r="D221" s="5">
        <v>0</v>
      </c>
      <c r="E221" s="6">
        <f t="shared" si="30"/>
        <v>-1</v>
      </c>
    </row>
    <row r="222" spans="2:5" ht="15" thickBot="1" x14ac:dyDescent="0.25">
      <c r="C222" s="5"/>
      <c r="D222" s="5"/>
      <c r="E222" s="6"/>
    </row>
    <row r="223" spans="2:5" ht="15" thickBot="1" x14ac:dyDescent="0.25">
      <c r="C223" s="5"/>
      <c r="D223" s="5"/>
      <c r="E223" s="6"/>
    </row>
    <row r="224" spans="2:5" ht="15" thickBot="1" x14ac:dyDescent="0.25">
      <c r="C224" s="5"/>
      <c r="D224" s="5"/>
      <c r="E224" s="6"/>
    </row>
    <row r="225" spans="3:5" ht="15" thickBot="1" x14ac:dyDescent="0.25">
      <c r="C225" s="5"/>
      <c r="D225" s="5"/>
      <c r="E225" s="6"/>
    </row>
    <row r="226" spans="3:5" ht="15" thickBot="1" x14ac:dyDescent="0.25">
      <c r="C226" s="5"/>
      <c r="D226" s="5"/>
      <c r="E226" s="6"/>
    </row>
  </sheetData>
  <mergeCells count="6">
    <mergeCell ref="C124:F124"/>
    <mergeCell ref="G124:J124"/>
    <mergeCell ref="K124:N124"/>
    <mergeCell ref="C139:F139"/>
    <mergeCell ref="G139:J139"/>
    <mergeCell ref="K139:N139"/>
  </mergeCells>
  <printOptions headings="1"/>
  <pageMargins left="0.70866141732283472" right="0.70866141732283472" top="0.74803149606299213" bottom="0.74803149606299213" header="0.31496062992125984" footer="0.31496062992125984"/>
  <pageSetup paperSize="9" scale="3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1:N226"/>
  <sheetViews>
    <sheetView workbookViewId="0"/>
  </sheetViews>
  <sheetFormatPr baseColWidth="10" defaultRowHeight="12.75" x14ac:dyDescent="0.2"/>
  <cols>
    <col min="2" max="2" width="56.875" bestFit="1" customWidth="1"/>
    <col min="3" max="4" width="12.5" customWidth="1"/>
    <col min="5" max="5" width="12.75" customWidth="1"/>
    <col min="6" max="6" width="8.75" bestFit="1" customWidth="1"/>
    <col min="7" max="7" width="11.625" customWidth="1"/>
    <col min="8" max="8" width="12.125" customWidth="1"/>
    <col min="9" max="9" width="12.75" customWidth="1"/>
    <col min="10" max="10" width="8.75" bestFit="1" customWidth="1"/>
    <col min="11" max="11" width="11.625" bestFit="1" customWidth="1"/>
    <col min="12" max="12" width="12" bestFit="1" customWidth="1"/>
    <col min="13" max="13" width="12.75" customWidth="1"/>
    <col min="14" max="14" width="9.625" bestFit="1" customWidth="1"/>
  </cols>
  <sheetData>
    <row r="11" spans="2:5" ht="27" customHeight="1" x14ac:dyDescent="0.2">
      <c r="B11" s="20" t="str">
        <f>Portada!B9</f>
        <v>2º Trimestre 2019</v>
      </c>
    </row>
    <row r="13" spans="2:5" ht="42.75" customHeight="1" thickBot="1" x14ac:dyDescent="0.25">
      <c r="C13" s="8" t="s">
        <v>101</v>
      </c>
      <c r="D13" s="8" t="s">
        <v>102</v>
      </c>
      <c r="E13" s="8" t="s">
        <v>99</v>
      </c>
    </row>
    <row r="14" spans="2:5" ht="20.100000000000001" customHeight="1" thickBot="1" x14ac:dyDescent="0.25">
      <c r="B14" s="4" t="s">
        <v>22</v>
      </c>
      <c r="C14" s="5">
        <v>9081</v>
      </c>
      <c r="D14" s="5">
        <v>8516</v>
      </c>
      <c r="E14" s="6">
        <f>IF(C14&gt;0,(D14-C14)/C14)</f>
        <v>-6.2217817420988877E-2</v>
      </c>
    </row>
    <row r="15" spans="2:5" ht="20.100000000000001" customHeight="1" thickBot="1" x14ac:dyDescent="0.25">
      <c r="B15" s="4" t="s">
        <v>17</v>
      </c>
      <c r="C15" s="5">
        <v>8799</v>
      </c>
      <c r="D15" s="5">
        <v>8226</v>
      </c>
      <c r="E15" s="6">
        <f t="shared" ref="E15:E23" si="0">IF(C15&gt;0,(D15-C15)/C15)</f>
        <v>-6.5121036481418343E-2</v>
      </c>
    </row>
    <row r="16" spans="2:5" ht="20.100000000000001" customHeight="1" thickBot="1" x14ac:dyDescent="0.25">
      <c r="B16" s="4" t="s">
        <v>18</v>
      </c>
      <c r="C16" s="5">
        <v>6904</v>
      </c>
      <c r="D16" s="5">
        <v>6355</v>
      </c>
      <c r="E16" s="6">
        <f t="shared" si="0"/>
        <v>-7.9519119351100814E-2</v>
      </c>
    </row>
    <row r="17" spans="2:5" ht="20.100000000000001" customHeight="1" thickBot="1" x14ac:dyDescent="0.25">
      <c r="B17" s="4" t="s">
        <v>19</v>
      </c>
      <c r="C17" s="5">
        <v>1895</v>
      </c>
      <c r="D17" s="5">
        <v>1871</v>
      </c>
      <c r="E17" s="6">
        <f t="shared" si="0"/>
        <v>-1.2664907651715039E-2</v>
      </c>
    </row>
    <row r="18" spans="2:5" ht="20.100000000000001" customHeight="1" thickBot="1" x14ac:dyDescent="0.25">
      <c r="B18" s="4" t="s">
        <v>20</v>
      </c>
      <c r="C18" s="6">
        <f>C17/C15</f>
        <v>0.21536538242982156</v>
      </c>
      <c r="D18" s="6">
        <f>D17/D15</f>
        <v>0.2274495502066618</v>
      </c>
      <c r="E18" s="6">
        <f t="shared" si="0"/>
        <v>5.6110075075681928E-2</v>
      </c>
    </row>
    <row r="19" spans="2:5" ht="30" customHeight="1" thickBot="1" x14ac:dyDescent="0.25">
      <c r="B19" s="4" t="s">
        <v>23</v>
      </c>
      <c r="C19" s="5">
        <v>665</v>
      </c>
      <c r="D19" s="5">
        <v>654</v>
      </c>
      <c r="E19" s="6">
        <f t="shared" si="0"/>
        <v>-1.6541353383458645E-2</v>
      </c>
    </row>
    <row r="20" spans="2:5" ht="20.100000000000001" customHeight="1" thickBot="1" x14ac:dyDescent="0.25">
      <c r="B20" s="4" t="s">
        <v>24</v>
      </c>
      <c r="C20" s="5">
        <v>527</v>
      </c>
      <c r="D20" s="5">
        <v>496</v>
      </c>
      <c r="E20" s="6">
        <f t="shared" si="0"/>
        <v>-5.8823529411764705E-2</v>
      </c>
    </row>
    <row r="21" spans="2:5" ht="20.100000000000001" customHeight="1" thickBot="1" x14ac:dyDescent="0.25">
      <c r="B21" s="4" t="s">
        <v>25</v>
      </c>
      <c r="C21" s="5">
        <v>138</v>
      </c>
      <c r="D21" s="5">
        <v>158</v>
      </c>
      <c r="E21" s="6">
        <f t="shared" si="0"/>
        <v>0.14492753623188406</v>
      </c>
    </row>
    <row r="22" spans="2:5" ht="20.100000000000001" customHeight="1" thickBot="1" x14ac:dyDescent="0.25">
      <c r="B22" s="4" t="s">
        <v>21</v>
      </c>
      <c r="C22" s="6">
        <f>C21/C19</f>
        <v>0.20751879699248121</v>
      </c>
      <c r="D22" s="6">
        <f t="shared" ref="D22" si="1">D21/D19</f>
        <v>0.24159021406727829</v>
      </c>
      <c r="E22" s="6">
        <f t="shared" si="0"/>
        <v>0.16418472720826127</v>
      </c>
    </row>
    <row r="23" spans="2:5" ht="20.100000000000001" customHeight="1" thickBot="1" x14ac:dyDescent="0.25">
      <c r="B23" s="7" t="s">
        <v>26</v>
      </c>
      <c r="C23" s="6">
        <v>0.20297128368091502</v>
      </c>
      <c r="D23" s="6">
        <v>0.18914358150016658</v>
      </c>
      <c r="E23" s="6">
        <f t="shared" si="0"/>
        <v>-6.8126396650703316E-2</v>
      </c>
    </row>
    <row r="31" spans="2:5" ht="42.75" customHeight="1" thickBot="1" x14ac:dyDescent="0.25">
      <c r="C31" s="8" t="s">
        <v>101</v>
      </c>
      <c r="D31" s="8" t="s">
        <v>102</v>
      </c>
      <c r="E31" s="8" t="s">
        <v>99</v>
      </c>
    </row>
    <row r="32" spans="2:5" ht="20.100000000000001" customHeight="1" thickBot="1" x14ac:dyDescent="0.25">
      <c r="B32" s="4" t="s">
        <v>27</v>
      </c>
      <c r="C32" s="5">
        <v>2301</v>
      </c>
      <c r="D32" s="5">
        <v>2140</v>
      </c>
      <c r="E32" s="6">
        <f>IF(C32&gt;0,(D32-C32)/C32)</f>
        <v>-6.9969578444154718E-2</v>
      </c>
    </row>
    <row r="33" spans="2:5" ht="20.100000000000001" customHeight="1" thickBot="1" x14ac:dyDescent="0.25">
      <c r="B33" s="4" t="s">
        <v>29</v>
      </c>
      <c r="C33" s="5">
        <v>6</v>
      </c>
      <c r="D33" s="5">
        <v>22</v>
      </c>
      <c r="E33" s="6">
        <f t="shared" ref="E33:E35" si="2">IF(C33&gt;0,(D33-C33)/C33)</f>
        <v>2.6666666666666665</v>
      </c>
    </row>
    <row r="34" spans="2:5" ht="20.100000000000001" customHeight="1" thickBot="1" x14ac:dyDescent="0.25">
      <c r="B34" s="4" t="s">
        <v>28</v>
      </c>
      <c r="C34" s="5">
        <v>1744</v>
      </c>
      <c r="D34" s="5">
        <v>1710</v>
      </c>
      <c r="E34" s="6">
        <f t="shared" si="2"/>
        <v>-1.9495412844036698E-2</v>
      </c>
    </row>
    <row r="35" spans="2:5" ht="20.100000000000001" customHeight="1" thickBot="1" x14ac:dyDescent="0.25">
      <c r="B35" s="4" t="s">
        <v>30</v>
      </c>
      <c r="C35" s="5">
        <v>551</v>
      </c>
      <c r="D35" s="5">
        <v>408</v>
      </c>
      <c r="E35" s="6">
        <f t="shared" si="2"/>
        <v>-0.25952813067150637</v>
      </c>
    </row>
    <row r="41" spans="2:5" ht="42.75" customHeight="1" thickBot="1" x14ac:dyDescent="0.25">
      <c r="C41" s="8" t="s">
        <v>101</v>
      </c>
      <c r="D41" s="8" t="s">
        <v>102</v>
      </c>
      <c r="E41" s="8" t="s">
        <v>99</v>
      </c>
    </row>
    <row r="42" spans="2:5" ht="20.100000000000001" customHeight="1" thickBot="1" x14ac:dyDescent="0.25">
      <c r="B42" s="4" t="s">
        <v>33</v>
      </c>
      <c r="C42" s="5">
        <v>987</v>
      </c>
      <c r="D42" s="5">
        <v>1015</v>
      </c>
      <c r="E42" s="6">
        <f>IF(C42&gt;0,(D42-C42)/C42)</f>
        <v>2.8368794326241134E-2</v>
      </c>
    </row>
    <row r="43" spans="2:5" ht="20.100000000000001" customHeight="1" thickBot="1" x14ac:dyDescent="0.25">
      <c r="B43" s="4" t="s">
        <v>34</v>
      </c>
      <c r="C43" s="5">
        <v>201</v>
      </c>
      <c r="D43" s="5">
        <v>175</v>
      </c>
      <c r="E43" s="6">
        <f t="shared" ref="E43:E49" si="3">IF(C43&gt;0,(D43-C43)/C43)</f>
        <v>-0.12935323383084577</v>
      </c>
    </row>
    <row r="44" spans="2:5" ht="20.100000000000001" customHeight="1" thickBot="1" x14ac:dyDescent="0.25">
      <c r="B44" s="4" t="s">
        <v>31</v>
      </c>
      <c r="C44" s="5">
        <v>439</v>
      </c>
      <c r="D44" s="5">
        <v>202</v>
      </c>
      <c r="E44" s="6">
        <f t="shared" si="3"/>
        <v>-0.53986332574031892</v>
      </c>
    </row>
    <row r="45" spans="2:5" ht="20.100000000000001" customHeight="1" thickBot="1" x14ac:dyDescent="0.25">
      <c r="B45" s="4" t="s">
        <v>32</v>
      </c>
      <c r="C45" s="5">
        <v>2786</v>
      </c>
      <c r="D45" s="5">
        <v>2424</v>
      </c>
      <c r="E45" s="6">
        <f t="shared" si="3"/>
        <v>-0.12993539124192391</v>
      </c>
    </row>
    <row r="46" spans="2:5" ht="20.100000000000001" customHeight="1" thickBot="1" x14ac:dyDescent="0.25">
      <c r="B46" s="4" t="s">
        <v>35</v>
      </c>
      <c r="C46" s="5">
        <v>1722</v>
      </c>
      <c r="D46" s="5">
        <v>1673</v>
      </c>
      <c r="E46" s="6">
        <f t="shared" si="3"/>
        <v>-2.8455284552845527E-2</v>
      </c>
    </row>
    <row r="47" spans="2:5" ht="20.100000000000001" customHeight="1" thickBot="1" x14ac:dyDescent="0.25">
      <c r="B47" s="4" t="s">
        <v>67</v>
      </c>
      <c r="C47" s="5">
        <v>1494</v>
      </c>
      <c r="D47" s="5">
        <v>1809</v>
      </c>
      <c r="E47" s="6">
        <f t="shared" si="3"/>
        <v>0.21084337349397592</v>
      </c>
    </row>
    <row r="48" spans="2:5" ht="20.100000000000001" customHeight="1" collapsed="1" thickBot="1" x14ac:dyDescent="0.25">
      <c r="B48" s="4" t="s">
        <v>36</v>
      </c>
      <c r="C48" s="6">
        <f>C42/(C42+C43)</f>
        <v>0.83080808080808077</v>
      </c>
      <c r="D48" s="6">
        <f>D42/(D42+D43)</f>
        <v>0.8529411764705882</v>
      </c>
      <c r="E48" s="6">
        <f t="shared" si="3"/>
        <v>2.664044341140712E-2</v>
      </c>
    </row>
    <row r="49" spans="2:5" ht="20.100000000000001" customHeight="1" thickBot="1" x14ac:dyDescent="0.25">
      <c r="B49" s="4" t="s">
        <v>37</v>
      </c>
      <c r="C49" s="6">
        <f>C45/(C44+C45)</f>
        <v>0.86387596899224806</v>
      </c>
      <c r="D49" s="6">
        <f>D45/(D44+D45)</f>
        <v>0.92307692307692313</v>
      </c>
      <c r="E49" s="6">
        <f t="shared" si="3"/>
        <v>6.852946048925955E-2</v>
      </c>
    </row>
    <row r="55" spans="2:5" ht="42.75" customHeight="1" thickBot="1" x14ac:dyDescent="0.25">
      <c r="C55" s="8" t="s">
        <v>101</v>
      </c>
      <c r="D55" s="8" t="s">
        <v>102</v>
      </c>
      <c r="E55" s="8" t="s">
        <v>99</v>
      </c>
    </row>
    <row r="56" spans="2:5" ht="20.100000000000001" customHeight="1" thickBot="1" x14ac:dyDescent="0.25">
      <c r="B56" s="4" t="s">
        <v>38</v>
      </c>
      <c r="C56" s="5">
        <v>1212</v>
      </c>
      <c r="D56" s="5">
        <v>1202</v>
      </c>
      <c r="E56" s="6">
        <f>IF(C56&gt;0,(D56-C56)/C56)</f>
        <v>-8.2508250825082501E-3</v>
      </c>
    </row>
    <row r="57" spans="2:5" ht="20.100000000000001" customHeight="1" thickBot="1" x14ac:dyDescent="0.25">
      <c r="B57" s="4" t="s">
        <v>41</v>
      </c>
      <c r="C57" s="5">
        <v>799</v>
      </c>
      <c r="D57" s="5">
        <v>826</v>
      </c>
      <c r="E57" s="6">
        <f t="shared" ref="E57:E61" si="4">IF(C57&gt;0,(D57-C57)/C57)</f>
        <v>3.3792240300375469E-2</v>
      </c>
    </row>
    <row r="58" spans="2:5" ht="20.100000000000001" customHeight="1" thickBot="1" x14ac:dyDescent="0.25">
      <c r="B58" s="4" t="s">
        <v>42</v>
      </c>
      <c r="C58" s="5">
        <v>198</v>
      </c>
      <c r="D58" s="5">
        <v>195</v>
      </c>
      <c r="E58" s="6">
        <f t="shared" si="4"/>
        <v>-1.5151515151515152E-2</v>
      </c>
    </row>
    <row r="59" spans="2:5" ht="20.100000000000001" customHeight="1" collapsed="1" thickBot="1" x14ac:dyDescent="0.25">
      <c r="B59" s="4" t="s">
        <v>98</v>
      </c>
      <c r="C59" s="6">
        <f>(C57+C58)/C56</f>
        <v>0.8226072607260726</v>
      </c>
      <c r="D59" s="6">
        <f>(D57+D58)/D56</f>
        <v>0.84941763727121466</v>
      </c>
      <c r="E59" s="6">
        <f t="shared" si="4"/>
        <v>3.2591952229400388E-2</v>
      </c>
    </row>
    <row r="60" spans="2:5" ht="20.100000000000001" customHeight="1" thickBot="1" x14ac:dyDescent="0.25">
      <c r="B60" s="4" t="s">
        <v>39</v>
      </c>
      <c r="C60" s="6">
        <v>0.80625630676084759</v>
      </c>
      <c r="D60" s="6">
        <v>0.83182275931520644</v>
      </c>
      <c r="E60" s="6">
        <f t="shared" si="4"/>
        <v>3.1710080702590272E-2</v>
      </c>
    </row>
    <row r="61" spans="2:5" ht="20.100000000000001" customHeight="1" thickBot="1" x14ac:dyDescent="0.25">
      <c r="B61" s="4" t="s">
        <v>40</v>
      </c>
      <c r="C61" s="6">
        <v>0.89592760180995479</v>
      </c>
      <c r="D61" s="6">
        <v>0.93301435406698563</v>
      </c>
      <c r="E61" s="6">
        <f t="shared" si="4"/>
        <v>4.1394809337393007E-2</v>
      </c>
    </row>
    <row r="67" spans="2:10" ht="42.75" customHeight="1" thickBot="1" x14ac:dyDescent="0.25">
      <c r="C67" s="8" t="s">
        <v>101</v>
      </c>
      <c r="D67" s="8" t="s">
        <v>102</v>
      </c>
      <c r="E67" s="8" t="s">
        <v>99</v>
      </c>
    </row>
    <row r="68" spans="2:10" ht="20.100000000000001" customHeight="1" thickBot="1" x14ac:dyDescent="0.25">
      <c r="B68" s="4" t="s">
        <v>44</v>
      </c>
      <c r="C68" s="5">
        <v>9595</v>
      </c>
      <c r="D68" s="5">
        <v>9031</v>
      </c>
      <c r="E68" s="6">
        <f t="shared" ref="E68:E73" si="5">IF(C68&gt;0,(D68-C68)/C68)</f>
        <v>-5.8780614903595624E-2</v>
      </c>
    </row>
    <row r="69" spans="2:10" ht="20.100000000000001" customHeight="1" thickBot="1" x14ac:dyDescent="0.25">
      <c r="B69" s="4" t="s">
        <v>45</v>
      </c>
      <c r="C69" s="5">
        <v>2758</v>
      </c>
      <c r="D69" s="5">
        <v>2832</v>
      </c>
      <c r="E69" s="6">
        <f t="shared" si="5"/>
        <v>2.6831036983321246E-2</v>
      </c>
    </row>
    <row r="70" spans="2:10" ht="20.100000000000001" customHeight="1" thickBot="1" x14ac:dyDescent="0.25">
      <c r="B70" s="4" t="s">
        <v>43</v>
      </c>
      <c r="C70" s="5">
        <v>20</v>
      </c>
      <c r="D70" s="5">
        <v>20</v>
      </c>
      <c r="E70" s="6">
        <f t="shared" si="5"/>
        <v>0</v>
      </c>
    </row>
    <row r="71" spans="2:10" ht="20.100000000000001" customHeight="1" thickBot="1" x14ac:dyDescent="0.25">
      <c r="B71" s="4" t="s">
        <v>46</v>
      </c>
      <c r="C71" s="5">
        <v>4567</v>
      </c>
      <c r="D71" s="5">
        <v>3939</v>
      </c>
      <c r="E71" s="6">
        <f t="shared" si="5"/>
        <v>-0.13750821107948324</v>
      </c>
    </row>
    <row r="72" spans="2:10" ht="20.100000000000001" customHeight="1" thickBot="1" x14ac:dyDescent="0.25">
      <c r="B72" s="4" t="s">
        <v>47</v>
      </c>
      <c r="C72" s="5">
        <v>1719</v>
      </c>
      <c r="D72" s="5">
        <v>1740</v>
      </c>
      <c r="E72" s="6">
        <f t="shared" si="5"/>
        <v>1.2216404886561954E-2</v>
      </c>
    </row>
    <row r="73" spans="2:10" ht="20.100000000000001" customHeight="1" thickBot="1" x14ac:dyDescent="0.25">
      <c r="B73" s="4" t="s">
        <v>48</v>
      </c>
      <c r="C73" s="5">
        <v>531</v>
      </c>
      <c r="D73" s="5">
        <v>498</v>
      </c>
      <c r="E73" s="6">
        <f t="shared" si="5"/>
        <v>-6.2146892655367235E-2</v>
      </c>
    </row>
    <row r="74" spans="2:10" ht="20.100000000000001" customHeight="1" thickBot="1" x14ac:dyDescent="0.25">
      <c r="B74" s="4" t="s">
        <v>49</v>
      </c>
      <c r="C74" s="5">
        <v>0</v>
      </c>
      <c r="D74" s="5">
        <v>0</v>
      </c>
      <c r="E74" s="6" t="str">
        <f>IF(C74&gt;0,(D74-C74)/C74,"-")</f>
        <v>-</v>
      </c>
    </row>
    <row r="75" spans="2:10" ht="20.100000000000001" customHeight="1" thickBot="1" x14ac:dyDescent="0.25">
      <c r="B75" s="4" t="s">
        <v>50</v>
      </c>
      <c r="C75" s="5">
        <v>0</v>
      </c>
      <c r="D75" s="5">
        <v>2</v>
      </c>
      <c r="E75" s="6" t="str">
        <f>IF(C75&gt;0,(D75-C75)/C75,"-")</f>
        <v>-</v>
      </c>
    </row>
    <row r="76" spans="2:10" x14ac:dyDescent="0.2">
      <c r="B76" s="9"/>
      <c r="C76" s="9"/>
      <c r="D76" s="9"/>
      <c r="E76" s="9"/>
      <c r="F76" s="9"/>
      <c r="G76" s="9"/>
      <c r="H76" s="9"/>
      <c r="I76" s="9"/>
      <c r="J76" s="9"/>
    </row>
    <row r="77" spans="2:10" x14ac:dyDescent="0.2">
      <c r="B77" s="9"/>
      <c r="C77" s="9"/>
      <c r="D77" s="9"/>
      <c r="E77" s="9"/>
      <c r="F77" s="9"/>
      <c r="G77" s="9"/>
      <c r="H77" s="9"/>
      <c r="I77" s="9"/>
      <c r="J77" s="9"/>
    </row>
    <row r="87" spans="2:5" ht="42.75" customHeight="1" thickBot="1" x14ac:dyDescent="0.25">
      <c r="C87" s="8" t="s">
        <v>101</v>
      </c>
      <c r="D87" s="8" t="s">
        <v>102</v>
      </c>
      <c r="E87" s="8" t="s">
        <v>99</v>
      </c>
    </row>
    <row r="88" spans="2:5" ht="29.25" thickBot="1" x14ac:dyDescent="0.25">
      <c r="B88" s="4" t="s">
        <v>51</v>
      </c>
      <c r="C88" s="5">
        <v>499</v>
      </c>
      <c r="D88" s="5">
        <v>475</v>
      </c>
      <c r="E88" s="6">
        <f>IF(C88&gt;0,(D88-C88)/C88,"-")</f>
        <v>-4.8096192384769539E-2</v>
      </c>
    </row>
    <row r="89" spans="2:5" ht="29.25" thickBot="1" x14ac:dyDescent="0.25">
      <c r="B89" s="4" t="s">
        <v>52</v>
      </c>
      <c r="C89" s="5">
        <v>428</v>
      </c>
      <c r="D89" s="5">
        <v>376</v>
      </c>
      <c r="E89" s="6">
        <f t="shared" ref="E89:E91" si="6">IF(C89&gt;0,(D89-C89)/C89,"-")</f>
        <v>-0.12149532710280374</v>
      </c>
    </row>
    <row r="90" spans="2:5" ht="29.25" customHeight="1" thickBot="1" x14ac:dyDescent="0.25">
      <c r="B90" s="4" t="s">
        <v>53</v>
      </c>
      <c r="C90" s="5">
        <v>950</v>
      </c>
      <c r="D90" s="5">
        <v>795</v>
      </c>
      <c r="E90" s="6">
        <f t="shared" si="6"/>
        <v>-0.16315789473684211</v>
      </c>
    </row>
    <row r="91" spans="2:5" ht="29.25" customHeight="1" thickBot="1" x14ac:dyDescent="0.25">
      <c r="B91" s="4" t="s">
        <v>54</v>
      </c>
      <c r="C91" s="6">
        <f>(C88+C89)/(C88+C89+C90)</f>
        <v>0.4938732019179542</v>
      </c>
      <c r="D91" s="6">
        <f>(D88+D89)/(D88+D89+D90)</f>
        <v>0.51701093560145805</v>
      </c>
      <c r="E91" s="6">
        <f t="shared" si="6"/>
        <v>4.6849542744268328E-2</v>
      </c>
    </row>
    <row r="97" spans="2:5" ht="42.75" customHeight="1" thickBot="1" x14ac:dyDescent="0.25">
      <c r="C97" s="8" t="s">
        <v>101</v>
      </c>
      <c r="D97" s="8" t="s">
        <v>102</v>
      </c>
      <c r="E97" s="8" t="s">
        <v>99</v>
      </c>
    </row>
    <row r="98" spans="2:5" ht="20.100000000000001" customHeight="1" thickBot="1" x14ac:dyDescent="0.25">
      <c r="B98" s="4" t="s">
        <v>38</v>
      </c>
      <c r="C98" s="5">
        <v>1916</v>
      </c>
      <c r="D98" s="5">
        <v>1677</v>
      </c>
      <c r="E98" s="6">
        <f>IF(C98&gt;0,(D98-C98)/C98,"-")</f>
        <v>-0.12473903966597077</v>
      </c>
    </row>
    <row r="99" spans="2:5" ht="20.100000000000001" customHeight="1" thickBot="1" x14ac:dyDescent="0.25">
      <c r="B99" s="4" t="s">
        <v>41</v>
      </c>
      <c r="C99" s="5">
        <v>768</v>
      </c>
      <c r="D99" s="5">
        <v>672</v>
      </c>
      <c r="E99" s="6">
        <f t="shared" ref="E99:E103" si="7">IF(C99&gt;0,(D99-C99)/C99,"-")</f>
        <v>-0.125</v>
      </c>
    </row>
    <row r="100" spans="2:5" ht="20.100000000000001" customHeight="1" thickBot="1" x14ac:dyDescent="0.25">
      <c r="B100" s="4" t="s">
        <v>42</v>
      </c>
      <c r="C100" s="5">
        <v>168</v>
      </c>
      <c r="D100" s="5">
        <v>191</v>
      </c>
      <c r="E100" s="6">
        <f t="shared" si="7"/>
        <v>0.13690476190476192</v>
      </c>
    </row>
    <row r="101" spans="2:5" ht="20.100000000000001" customHeight="1" thickBot="1" x14ac:dyDescent="0.25">
      <c r="B101" s="4" t="s">
        <v>98</v>
      </c>
      <c r="C101" s="6">
        <f>(C99+C100)/C98</f>
        <v>0.48851774530271397</v>
      </c>
      <c r="D101" s="6">
        <f>(D99+D100)/D98</f>
        <v>0.51460942158616574</v>
      </c>
      <c r="E101" s="6">
        <f t="shared" si="7"/>
        <v>5.3409884358005977E-2</v>
      </c>
    </row>
    <row r="102" spans="2:5" ht="20.100000000000001" customHeight="1" thickBot="1" x14ac:dyDescent="0.25">
      <c r="B102" s="4" t="s">
        <v>39</v>
      </c>
      <c r="C102" s="6">
        <v>0.49136276391554701</v>
      </c>
      <c r="D102" s="6">
        <v>0.51063829787234039</v>
      </c>
      <c r="E102" s="6">
        <f t="shared" si="7"/>
        <v>3.9228723404255275E-2</v>
      </c>
    </row>
    <row r="103" spans="2:5" ht="20.100000000000001" customHeight="1" thickBot="1" x14ac:dyDescent="0.25">
      <c r="B103" s="4" t="s">
        <v>40</v>
      </c>
      <c r="C103" s="6">
        <v>0.47592067988668557</v>
      </c>
      <c r="D103" s="6">
        <v>0.52908587257617734</v>
      </c>
      <c r="E103" s="6">
        <f t="shared" si="7"/>
        <v>0.11171019654399163</v>
      </c>
    </row>
    <row r="109" spans="2:5" ht="42.75" customHeight="1" thickBot="1" x14ac:dyDescent="0.25">
      <c r="C109" s="8" t="s">
        <v>101</v>
      </c>
      <c r="D109" s="8" t="s">
        <v>102</v>
      </c>
      <c r="E109" s="8" t="s">
        <v>99</v>
      </c>
    </row>
    <row r="110" spans="2:5" ht="15" thickBot="1" x14ac:dyDescent="0.25">
      <c r="B110" s="4" t="s">
        <v>55</v>
      </c>
      <c r="C110" s="5">
        <v>1775</v>
      </c>
      <c r="D110" s="5">
        <v>1728</v>
      </c>
      <c r="E110" s="6">
        <f>IF(C110&gt;0,(D110-C110)/C110,"-")</f>
        <v>-2.647887323943662E-2</v>
      </c>
    </row>
    <row r="111" spans="2:5" ht="15" thickBot="1" x14ac:dyDescent="0.25">
      <c r="B111" s="4" t="s">
        <v>56</v>
      </c>
      <c r="C111" s="5">
        <v>874</v>
      </c>
      <c r="D111" s="5">
        <v>826</v>
      </c>
      <c r="E111" s="6">
        <f t="shared" ref="E111:E112" si="8">IF(C111&gt;0,(D111-C111)/C111,"-")</f>
        <v>-5.4919908466819219E-2</v>
      </c>
    </row>
    <row r="112" spans="2:5" ht="15" thickBot="1" x14ac:dyDescent="0.25">
      <c r="B112" s="4" t="s">
        <v>57</v>
      </c>
      <c r="C112" s="5">
        <v>901</v>
      </c>
      <c r="D112" s="5">
        <v>902</v>
      </c>
      <c r="E112" s="6">
        <f t="shared" si="8"/>
        <v>1.1098779134295228E-3</v>
      </c>
    </row>
    <row r="113" spans="2:14" x14ac:dyDescent="0.2">
      <c r="B113" s="9"/>
      <c r="C113" s="9"/>
      <c r="D113" s="9"/>
      <c r="E113" s="9"/>
      <c r="F113" s="9"/>
      <c r="G113" s="9"/>
      <c r="H113" s="9"/>
      <c r="I113" s="9"/>
      <c r="J113" s="9"/>
    </row>
    <row r="114" spans="2:14" x14ac:dyDescent="0.2">
      <c r="B114" s="9"/>
      <c r="C114" s="9"/>
      <c r="D114" s="9"/>
      <c r="E114" s="9"/>
      <c r="F114" s="9"/>
      <c r="G114" s="9"/>
      <c r="H114" s="9"/>
      <c r="I114" s="9"/>
      <c r="J114" s="9"/>
    </row>
    <row r="124" spans="2:14" ht="26.25" customHeight="1" thickBot="1" x14ac:dyDescent="0.25">
      <c r="C124" s="26" t="s">
        <v>101</v>
      </c>
      <c r="D124" s="27"/>
      <c r="E124" s="27"/>
      <c r="F124" s="28"/>
      <c r="G124" s="26" t="s">
        <v>102</v>
      </c>
      <c r="H124" s="27"/>
      <c r="I124" s="27"/>
      <c r="J124" s="28"/>
      <c r="K124" s="29" t="s">
        <v>58</v>
      </c>
      <c r="L124" s="30"/>
      <c r="M124" s="30"/>
      <c r="N124" s="30"/>
    </row>
    <row r="125" spans="2:14" ht="29.25" customHeight="1" thickBot="1" x14ac:dyDescent="0.25">
      <c r="C125" s="11" t="s">
        <v>59</v>
      </c>
      <c r="D125" s="12" t="s">
        <v>60</v>
      </c>
      <c r="E125" s="12" t="s">
        <v>61</v>
      </c>
      <c r="F125" s="12" t="s">
        <v>62</v>
      </c>
      <c r="G125" s="11" t="s">
        <v>59</v>
      </c>
      <c r="H125" s="12" t="s">
        <v>60</v>
      </c>
      <c r="I125" s="12" t="s">
        <v>61</v>
      </c>
      <c r="J125" s="12" t="s">
        <v>62</v>
      </c>
      <c r="K125" s="11" t="s">
        <v>59</v>
      </c>
      <c r="L125" s="12" t="s">
        <v>60</v>
      </c>
      <c r="M125" s="12" t="s">
        <v>61</v>
      </c>
      <c r="N125" s="12" t="s">
        <v>62</v>
      </c>
    </row>
    <row r="126" spans="2:14" ht="15" thickBot="1" x14ac:dyDescent="0.25">
      <c r="B126" s="4" t="s">
        <v>63</v>
      </c>
      <c r="C126" s="10">
        <v>14</v>
      </c>
      <c r="D126" s="10">
        <v>6</v>
      </c>
      <c r="E126" s="10">
        <v>1</v>
      </c>
      <c r="F126" s="10">
        <v>21</v>
      </c>
      <c r="G126" s="10">
        <v>14</v>
      </c>
      <c r="H126" s="10">
        <v>5</v>
      </c>
      <c r="I126" s="10">
        <v>1</v>
      </c>
      <c r="J126" s="10">
        <v>20</v>
      </c>
      <c r="K126" s="6">
        <f>IF(C126=0,"-",(G126-C126)/C126)</f>
        <v>0</v>
      </c>
      <c r="L126" s="6">
        <f t="shared" ref="L126:N126" si="9">IF(D126=0,"-",(H126-D126)/D126)</f>
        <v>-0.16666666666666666</v>
      </c>
      <c r="M126" s="6">
        <f t="shared" si="9"/>
        <v>0</v>
      </c>
      <c r="N126" s="6">
        <f t="shared" si="9"/>
        <v>-4.7619047619047616E-2</v>
      </c>
    </row>
    <row r="127" spans="2:14" ht="15" thickBot="1" x14ac:dyDescent="0.25">
      <c r="B127" s="4" t="s">
        <v>64</v>
      </c>
      <c r="C127" s="10">
        <v>4</v>
      </c>
      <c r="D127" s="10">
        <v>1</v>
      </c>
      <c r="E127" s="10">
        <v>0</v>
      </c>
      <c r="F127" s="10">
        <v>5</v>
      </c>
      <c r="G127" s="10">
        <v>2</v>
      </c>
      <c r="H127" s="10">
        <v>0</v>
      </c>
      <c r="I127" s="10">
        <v>0</v>
      </c>
      <c r="J127" s="10">
        <v>2</v>
      </c>
      <c r="K127" s="6">
        <f t="shared" ref="K127:K131" si="10">IF(C127=0,"-",(G127-C127)/C127)</f>
        <v>-0.5</v>
      </c>
      <c r="L127" s="6">
        <f t="shared" ref="L127:L131" si="11">IF(D127=0,"-",(H127-D127)/D127)</f>
        <v>-1</v>
      </c>
      <c r="M127" s="6" t="str">
        <f t="shared" ref="M127:M131" si="12">IF(E127=0,"-",(I127-E127)/E127)</f>
        <v>-</v>
      </c>
      <c r="N127" s="6">
        <f t="shared" ref="N127:N131" si="13">IF(F127=0,"-",(J127-F127)/F127)</f>
        <v>-0.6</v>
      </c>
    </row>
    <row r="128" spans="2:14" ht="15" thickBot="1" x14ac:dyDescent="0.25">
      <c r="B128" s="4" t="s">
        <v>65</v>
      </c>
      <c r="C128" s="10">
        <v>0</v>
      </c>
      <c r="D128" s="10">
        <v>0</v>
      </c>
      <c r="E128" s="10">
        <v>0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6" t="str">
        <f t="shared" si="10"/>
        <v>-</v>
      </c>
      <c r="L128" s="6" t="str">
        <f t="shared" si="11"/>
        <v>-</v>
      </c>
      <c r="M128" s="6" t="str">
        <f t="shared" si="12"/>
        <v>-</v>
      </c>
      <c r="N128" s="6" t="str">
        <f t="shared" si="13"/>
        <v>-</v>
      </c>
    </row>
    <row r="129" spans="2:14" ht="15" thickBot="1" x14ac:dyDescent="0.25">
      <c r="B129" s="7" t="s">
        <v>66</v>
      </c>
      <c r="C129" s="10">
        <v>0</v>
      </c>
      <c r="D129" s="10">
        <v>0</v>
      </c>
      <c r="E129" s="10">
        <v>0</v>
      </c>
      <c r="F129" s="10">
        <v>0</v>
      </c>
      <c r="G129" s="10">
        <v>1</v>
      </c>
      <c r="H129" s="10">
        <v>0</v>
      </c>
      <c r="I129" s="10">
        <v>0</v>
      </c>
      <c r="J129" s="10">
        <v>1</v>
      </c>
      <c r="K129" s="6" t="str">
        <f t="shared" si="10"/>
        <v>-</v>
      </c>
      <c r="L129" s="6" t="str">
        <f t="shared" si="11"/>
        <v>-</v>
      </c>
      <c r="M129" s="6" t="str">
        <f t="shared" si="12"/>
        <v>-</v>
      </c>
      <c r="N129" s="6" t="str">
        <f t="shared" si="13"/>
        <v>-</v>
      </c>
    </row>
    <row r="130" spans="2:14" ht="15" thickBot="1" x14ac:dyDescent="0.25">
      <c r="B130" s="4" t="s">
        <v>67</v>
      </c>
      <c r="C130" s="10">
        <v>2</v>
      </c>
      <c r="D130" s="10">
        <v>0</v>
      </c>
      <c r="E130" s="10">
        <v>0</v>
      </c>
      <c r="F130" s="10">
        <v>2</v>
      </c>
      <c r="G130" s="10">
        <v>0</v>
      </c>
      <c r="H130" s="10">
        <v>0</v>
      </c>
      <c r="I130" s="10">
        <v>0</v>
      </c>
      <c r="J130" s="10">
        <v>0</v>
      </c>
      <c r="K130" s="6">
        <f t="shared" si="10"/>
        <v>-1</v>
      </c>
      <c r="L130" s="6" t="str">
        <f t="shared" si="11"/>
        <v>-</v>
      </c>
      <c r="M130" s="6" t="str">
        <f t="shared" si="12"/>
        <v>-</v>
      </c>
      <c r="N130" s="6">
        <f t="shared" si="13"/>
        <v>-1</v>
      </c>
    </row>
    <row r="131" spans="2:14" ht="15" thickBot="1" x14ac:dyDescent="0.25">
      <c r="B131" s="4" t="s">
        <v>68</v>
      </c>
      <c r="C131" s="10">
        <v>20</v>
      </c>
      <c r="D131" s="10">
        <v>7</v>
      </c>
      <c r="E131" s="10">
        <v>1</v>
      </c>
      <c r="F131" s="10">
        <v>28</v>
      </c>
      <c r="G131" s="10">
        <v>17</v>
      </c>
      <c r="H131" s="10">
        <v>5</v>
      </c>
      <c r="I131" s="10">
        <v>1</v>
      </c>
      <c r="J131" s="10">
        <v>23</v>
      </c>
      <c r="K131" s="6">
        <f t="shared" si="10"/>
        <v>-0.15</v>
      </c>
      <c r="L131" s="6">
        <f t="shared" si="11"/>
        <v>-0.2857142857142857</v>
      </c>
      <c r="M131" s="6">
        <f t="shared" si="12"/>
        <v>0</v>
      </c>
      <c r="N131" s="6">
        <f t="shared" si="13"/>
        <v>-0.17857142857142858</v>
      </c>
    </row>
    <row r="132" spans="2:14" ht="15" thickBot="1" x14ac:dyDescent="0.25">
      <c r="B132" s="4" t="s">
        <v>36</v>
      </c>
      <c r="C132" s="6">
        <f>IF(C126=0,"-",C126/(C126+C127))</f>
        <v>0.77777777777777779</v>
      </c>
      <c r="D132" s="6">
        <f>IF(D126=0,"-",D126/(D126+D127))</f>
        <v>0.8571428571428571</v>
      </c>
      <c r="E132" s="6">
        <f t="shared" ref="E132:J132" si="14">IF(E126=0,"-",E126/(E126+E127))</f>
        <v>1</v>
      </c>
      <c r="F132" s="6">
        <f t="shared" si="14"/>
        <v>0.80769230769230771</v>
      </c>
      <c r="G132" s="6">
        <f t="shared" si="14"/>
        <v>0.875</v>
      </c>
      <c r="H132" s="6">
        <f t="shared" si="14"/>
        <v>1</v>
      </c>
      <c r="I132" s="6">
        <f t="shared" si="14"/>
        <v>1</v>
      </c>
      <c r="J132" s="6">
        <f t="shared" si="14"/>
        <v>0.90909090909090906</v>
      </c>
      <c r="K132" s="6">
        <f>IF(OR(C132="-",G132="-"),"-",(G132-C132)/C132)</f>
        <v>0.12499999999999999</v>
      </c>
      <c r="L132" s="6">
        <f t="shared" ref="L132:N133" si="15">IF(OR(D132="-",H132="-"),"-",(H132-D132)/D132)</f>
        <v>0.16666666666666674</v>
      </c>
      <c r="M132" s="6">
        <f t="shared" si="15"/>
        <v>0</v>
      </c>
      <c r="N132" s="6">
        <f t="shared" si="15"/>
        <v>0.12554112554112548</v>
      </c>
    </row>
    <row r="133" spans="2:14" ht="15" thickBot="1" x14ac:dyDescent="0.25">
      <c r="B133" s="4" t="s">
        <v>37</v>
      </c>
      <c r="C133" s="6" t="str">
        <f>IF(C129=0,"-",C129/(C128+C129))</f>
        <v>-</v>
      </c>
      <c r="D133" s="6" t="str">
        <f t="shared" ref="D133:J133" si="16">IF(D129=0,"-",D129/(D128+D129))</f>
        <v>-</v>
      </c>
      <c r="E133" s="6" t="str">
        <f t="shared" si="16"/>
        <v>-</v>
      </c>
      <c r="F133" s="6" t="str">
        <f t="shared" si="16"/>
        <v>-</v>
      </c>
      <c r="G133" s="6">
        <f t="shared" si="16"/>
        <v>1</v>
      </c>
      <c r="H133" s="6" t="str">
        <f t="shared" si="16"/>
        <v>-</v>
      </c>
      <c r="I133" s="6" t="str">
        <f t="shared" si="16"/>
        <v>-</v>
      </c>
      <c r="J133" s="6">
        <f t="shared" si="16"/>
        <v>1</v>
      </c>
      <c r="K133" s="6" t="str">
        <f>IF(OR(C133="-",G133="-"),"-",(G133-C133)/C133)</f>
        <v>-</v>
      </c>
      <c r="L133" s="6" t="str">
        <f t="shared" si="15"/>
        <v>-</v>
      </c>
      <c r="M133" s="6" t="str">
        <f t="shared" si="15"/>
        <v>-</v>
      </c>
      <c r="N133" s="6" t="str">
        <f t="shared" si="15"/>
        <v>-</v>
      </c>
    </row>
    <row r="134" spans="2:14" x14ac:dyDescent="0.2">
      <c r="C134" s="13"/>
    </row>
    <row r="135" spans="2:14" x14ac:dyDescent="0.2">
      <c r="C135" s="13"/>
    </row>
    <row r="139" spans="2:14" ht="29.25" customHeight="1" thickBot="1" x14ac:dyDescent="0.25">
      <c r="C139" s="26" t="s">
        <v>101</v>
      </c>
      <c r="D139" s="27"/>
      <c r="E139" s="27"/>
      <c r="F139" s="28"/>
      <c r="G139" s="26" t="s">
        <v>102</v>
      </c>
      <c r="H139" s="27"/>
      <c r="I139" s="27"/>
      <c r="J139" s="28"/>
      <c r="K139" s="29" t="s">
        <v>58</v>
      </c>
      <c r="L139" s="30"/>
      <c r="M139" s="30"/>
      <c r="N139" s="30"/>
    </row>
    <row r="140" spans="2:14" ht="57.75" customHeight="1" thickBot="1" x14ac:dyDescent="0.25">
      <c r="C140" s="12" t="s">
        <v>60</v>
      </c>
      <c r="D140" s="12" t="s">
        <v>70</v>
      </c>
      <c r="E140" s="12" t="s">
        <v>69</v>
      </c>
      <c r="F140" s="12" t="s">
        <v>62</v>
      </c>
      <c r="G140" s="12" t="s">
        <v>60</v>
      </c>
      <c r="H140" s="12" t="s">
        <v>70</v>
      </c>
      <c r="I140" s="12" t="s">
        <v>69</v>
      </c>
      <c r="J140" s="12" t="s">
        <v>62</v>
      </c>
      <c r="K140" s="12" t="s">
        <v>60</v>
      </c>
      <c r="L140" s="12" t="s">
        <v>70</v>
      </c>
      <c r="M140" s="12" t="s">
        <v>69</v>
      </c>
      <c r="N140" s="12" t="s">
        <v>62</v>
      </c>
    </row>
    <row r="141" spans="2:14" ht="15" thickBot="1" x14ac:dyDescent="0.25">
      <c r="B141" s="4" t="s">
        <v>71</v>
      </c>
      <c r="C141" s="10">
        <v>37</v>
      </c>
      <c r="D141" s="10">
        <v>0</v>
      </c>
      <c r="E141" s="10">
        <v>9</v>
      </c>
      <c r="F141" s="10">
        <v>46</v>
      </c>
      <c r="G141" s="10">
        <v>39</v>
      </c>
      <c r="H141" s="10">
        <v>0</v>
      </c>
      <c r="I141" s="10">
        <v>5</v>
      </c>
      <c r="J141" s="10">
        <v>44</v>
      </c>
      <c r="K141" s="6">
        <f>IF(C141=0,"-",(G141-C141)/C141)</f>
        <v>5.4054054054054057E-2</v>
      </c>
      <c r="L141" s="6" t="str">
        <f t="shared" ref="L141:N145" si="17">IF(D141=0,"-",(H141-D141)/D141)</f>
        <v>-</v>
      </c>
      <c r="M141" s="6">
        <f t="shared" si="17"/>
        <v>-0.44444444444444442</v>
      </c>
      <c r="N141" s="6">
        <f t="shared" si="17"/>
        <v>-4.3478260869565216E-2</v>
      </c>
    </row>
    <row r="142" spans="2:14" ht="15" thickBot="1" x14ac:dyDescent="0.25">
      <c r="B142" s="4" t="s">
        <v>72</v>
      </c>
      <c r="C142" s="10">
        <v>24</v>
      </c>
      <c r="D142" s="10">
        <v>0</v>
      </c>
      <c r="E142" s="10">
        <v>1</v>
      </c>
      <c r="F142" s="10">
        <v>25</v>
      </c>
      <c r="G142" s="10">
        <v>5</v>
      </c>
      <c r="H142" s="10">
        <v>0</v>
      </c>
      <c r="I142" s="10">
        <v>0</v>
      </c>
      <c r="J142" s="10">
        <v>5</v>
      </c>
      <c r="K142" s="6">
        <f t="shared" ref="K142:K145" si="18">IF(C142=0,"-",(G142-C142)/C142)</f>
        <v>-0.79166666666666663</v>
      </c>
      <c r="L142" s="6" t="str">
        <f t="shared" si="17"/>
        <v>-</v>
      </c>
      <c r="M142" s="6">
        <f t="shared" si="17"/>
        <v>-1</v>
      </c>
      <c r="N142" s="6">
        <f t="shared" si="17"/>
        <v>-0.8</v>
      </c>
    </row>
    <row r="143" spans="2:14" ht="15" thickBot="1" x14ac:dyDescent="0.25">
      <c r="B143" s="4" t="s">
        <v>73</v>
      </c>
      <c r="C143" s="10">
        <v>325</v>
      </c>
      <c r="D143" s="10">
        <v>0</v>
      </c>
      <c r="E143" s="10">
        <v>37</v>
      </c>
      <c r="F143" s="10">
        <v>362</v>
      </c>
      <c r="G143" s="10">
        <v>181</v>
      </c>
      <c r="H143" s="10">
        <v>0</v>
      </c>
      <c r="I143" s="10">
        <v>25</v>
      </c>
      <c r="J143" s="10">
        <v>206</v>
      </c>
      <c r="K143" s="6">
        <f t="shared" si="18"/>
        <v>-0.44307692307692309</v>
      </c>
      <c r="L143" s="6" t="str">
        <f t="shared" si="17"/>
        <v>-</v>
      </c>
      <c r="M143" s="6">
        <f t="shared" si="17"/>
        <v>-0.32432432432432434</v>
      </c>
      <c r="N143" s="6">
        <f t="shared" si="17"/>
        <v>-0.43093922651933703</v>
      </c>
    </row>
    <row r="144" spans="2:14" ht="15" thickBot="1" x14ac:dyDescent="0.25">
      <c r="B144" s="4" t="s">
        <v>74</v>
      </c>
      <c r="C144" s="10">
        <v>73</v>
      </c>
      <c r="D144" s="10">
        <v>0</v>
      </c>
      <c r="E144" s="10">
        <v>8</v>
      </c>
      <c r="F144" s="10">
        <v>81</v>
      </c>
      <c r="G144" s="10">
        <v>35</v>
      </c>
      <c r="H144" s="10">
        <v>0</v>
      </c>
      <c r="I144" s="10">
        <v>5</v>
      </c>
      <c r="J144" s="10">
        <v>40</v>
      </c>
      <c r="K144" s="6">
        <f t="shared" si="18"/>
        <v>-0.52054794520547942</v>
      </c>
      <c r="L144" s="6" t="str">
        <f t="shared" si="17"/>
        <v>-</v>
      </c>
      <c r="M144" s="6">
        <f t="shared" si="17"/>
        <v>-0.375</v>
      </c>
      <c r="N144" s="6">
        <f t="shared" si="17"/>
        <v>-0.50617283950617287</v>
      </c>
    </row>
    <row r="145" spans="2:14" ht="15" thickBot="1" x14ac:dyDescent="0.25">
      <c r="B145" s="4" t="s">
        <v>75</v>
      </c>
      <c r="C145" s="10">
        <v>3</v>
      </c>
      <c r="D145" s="10">
        <v>0</v>
      </c>
      <c r="E145" s="10">
        <v>0</v>
      </c>
      <c r="F145" s="10">
        <v>3</v>
      </c>
      <c r="G145" s="10">
        <v>2</v>
      </c>
      <c r="H145" s="10">
        <v>0</v>
      </c>
      <c r="I145" s="10">
        <v>0</v>
      </c>
      <c r="J145" s="10">
        <v>2</v>
      </c>
      <c r="K145" s="6">
        <f t="shared" si="18"/>
        <v>-0.33333333333333331</v>
      </c>
      <c r="L145" s="6" t="str">
        <f t="shared" si="17"/>
        <v>-</v>
      </c>
      <c r="M145" s="6" t="str">
        <f t="shared" si="17"/>
        <v>-</v>
      </c>
      <c r="N145" s="6">
        <f t="shared" si="17"/>
        <v>-0.33333333333333331</v>
      </c>
    </row>
    <row r="146" spans="2:14" ht="15" thickBot="1" x14ac:dyDescent="0.25">
      <c r="B146" s="7" t="s">
        <v>68</v>
      </c>
      <c r="C146" s="10">
        <v>462</v>
      </c>
      <c r="D146" s="10">
        <v>0</v>
      </c>
      <c r="E146" s="10">
        <v>55</v>
      </c>
      <c r="F146" s="10">
        <v>517</v>
      </c>
      <c r="G146" s="10">
        <v>262</v>
      </c>
      <c r="H146" s="10">
        <v>0</v>
      </c>
      <c r="I146" s="10">
        <v>35</v>
      </c>
      <c r="J146" s="10">
        <v>297</v>
      </c>
      <c r="K146" s="6">
        <f t="shared" ref="K146" si="19">IF(C146=0,"-",(G146-C146)/C146)</f>
        <v>-0.4329004329004329</v>
      </c>
      <c r="L146" s="6" t="str">
        <f t="shared" ref="L146" si="20">IF(D146=0,"-",(H146-D146)/D146)</f>
        <v>-</v>
      </c>
      <c r="M146" s="6">
        <f t="shared" ref="M146" si="21">IF(E146=0,"-",(I146-E146)/E146)</f>
        <v>-0.36363636363636365</v>
      </c>
      <c r="N146" s="6">
        <f t="shared" ref="N146" si="22">IF(F146=0,"-",(J146-F146)/F146)</f>
        <v>-0.42553191489361702</v>
      </c>
    </row>
    <row r="147" spans="2:14" ht="29.25" thickBot="1" x14ac:dyDescent="0.25">
      <c r="B147" s="7" t="s">
        <v>76</v>
      </c>
      <c r="C147" s="6">
        <f>IF(C141=0,"-",(C141/(C141+C143)))</f>
        <v>0.10220994475138122</v>
      </c>
      <c r="D147" s="6" t="str">
        <f t="shared" ref="D147:J147" si="23">IF(D141=0,"-",(D141/(D141+D143)))</f>
        <v>-</v>
      </c>
      <c r="E147" s="6">
        <f t="shared" si="23"/>
        <v>0.19565217391304349</v>
      </c>
      <c r="F147" s="6">
        <f t="shared" si="23"/>
        <v>0.11274509803921569</v>
      </c>
      <c r="G147" s="6">
        <f t="shared" si="23"/>
        <v>0.17727272727272728</v>
      </c>
      <c r="H147" s="6" t="str">
        <f t="shared" si="23"/>
        <v>-</v>
      </c>
      <c r="I147" s="6">
        <f t="shared" si="23"/>
        <v>0.16666666666666666</v>
      </c>
      <c r="J147" s="6">
        <f t="shared" si="23"/>
        <v>0.17599999999999999</v>
      </c>
      <c r="K147" s="6">
        <f>IF(OR(C147="-",G147="-"),"-",(G147-C147)/C147)</f>
        <v>0.73439803439803442</v>
      </c>
      <c r="L147" s="6" t="str">
        <f t="shared" ref="L147:N148" si="24">IF(OR(D147="-",H147="-"),"-",(H147-D147)/D147)</f>
        <v>-</v>
      </c>
      <c r="M147" s="6">
        <f t="shared" si="24"/>
        <v>-0.14814814814814822</v>
      </c>
      <c r="N147" s="6">
        <f t="shared" si="24"/>
        <v>0.56104347826086942</v>
      </c>
    </row>
    <row r="148" spans="2:14" ht="29.25" thickBot="1" x14ac:dyDescent="0.25">
      <c r="B148" s="7" t="s">
        <v>77</v>
      </c>
      <c r="C148" s="6">
        <f>IF(C142=0,"-",(C142/(C142+C144)))</f>
        <v>0.24742268041237114</v>
      </c>
      <c r="D148" s="6" t="str">
        <f t="shared" ref="D148:J148" si="25">IF(D142=0,"-",(D142/(D142+D144)))</f>
        <v>-</v>
      </c>
      <c r="E148" s="6">
        <f t="shared" si="25"/>
        <v>0.1111111111111111</v>
      </c>
      <c r="F148" s="6">
        <f t="shared" si="25"/>
        <v>0.23584905660377359</v>
      </c>
      <c r="G148" s="6">
        <f t="shared" si="25"/>
        <v>0.125</v>
      </c>
      <c r="H148" s="6" t="str">
        <f t="shared" si="25"/>
        <v>-</v>
      </c>
      <c r="I148" s="6" t="str">
        <f t="shared" si="25"/>
        <v>-</v>
      </c>
      <c r="J148" s="6">
        <f t="shared" si="25"/>
        <v>0.1111111111111111</v>
      </c>
      <c r="K148" s="6">
        <f>IF(OR(C148="-",G148="-"),"-",(G148-C148)/C148)</f>
        <v>-0.49479166666666669</v>
      </c>
      <c r="L148" s="6" t="str">
        <f t="shared" si="24"/>
        <v>-</v>
      </c>
      <c r="M148" s="6" t="str">
        <f t="shared" si="24"/>
        <v>-</v>
      </c>
      <c r="N148" s="6">
        <f t="shared" si="24"/>
        <v>-0.52888888888888896</v>
      </c>
    </row>
    <row r="149" spans="2:14" ht="14.25" x14ac:dyDescent="0.2">
      <c r="B149" s="7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</row>
    <row r="150" spans="2:14" ht="14.25" x14ac:dyDescent="0.2">
      <c r="B150" s="7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</row>
    <row r="151" spans="2:14" ht="14.25" x14ac:dyDescent="0.2">
      <c r="B151" s="7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</row>
    <row r="152" spans="2:14" ht="14.25" x14ac:dyDescent="0.2">
      <c r="B152" s="7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</row>
    <row r="153" spans="2:14" ht="14.25" x14ac:dyDescent="0.2">
      <c r="B153" s="7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</row>
    <row r="154" spans="2:14" ht="29.25" customHeight="1" thickBot="1" x14ac:dyDescent="0.25">
      <c r="B154" s="7"/>
      <c r="C154" s="8" t="s">
        <v>101</v>
      </c>
      <c r="D154" s="8" t="s">
        <v>102</v>
      </c>
      <c r="E154" s="8" t="s">
        <v>99</v>
      </c>
    </row>
    <row r="155" spans="2:14" ht="15" thickBot="1" x14ac:dyDescent="0.25">
      <c r="B155" s="4" t="s">
        <v>94</v>
      </c>
      <c r="C155" s="19">
        <v>398</v>
      </c>
      <c r="D155" s="19">
        <v>220</v>
      </c>
      <c r="E155" s="18">
        <f>IF(C155=0,"-",(D155-C155)/C155)</f>
        <v>-0.44723618090452261</v>
      </c>
      <c r="F155" s="18"/>
      <c r="G155" s="18"/>
      <c r="H155" s="18"/>
      <c r="I155" s="18"/>
      <c r="J155" s="18"/>
      <c r="K155" s="18"/>
      <c r="L155" s="18"/>
      <c r="M155" s="18"/>
      <c r="N155" s="18"/>
    </row>
    <row r="156" spans="2:14" ht="15" thickBot="1" x14ac:dyDescent="0.25">
      <c r="B156" s="4" t="s">
        <v>95</v>
      </c>
      <c r="C156" s="19">
        <v>60</v>
      </c>
      <c r="D156" s="19">
        <v>39</v>
      </c>
      <c r="E156" s="18">
        <f t="shared" ref="E156:E157" si="26">IF(C156=0,"-",(D156-C156)/C156)</f>
        <v>-0.35</v>
      </c>
      <c r="F156" s="18"/>
      <c r="G156" s="18"/>
      <c r="H156" s="18"/>
      <c r="I156" s="18"/>
      <c r="J156" s="18"/>
      <c r="K156" s="18"/>
      <c r="L156" s="18"/>
      <c r="M156" s="18"/>
      <c r="N156" s="18"/>
    </row>
    <row r="157" spans="2:14" ht="15" thickBot="1" x14ac:dyDescent="0.25">
      <c r="B157" s="4" t="s">
        <v>96</v>
      </c>
      <c r="C157" s="19">
        <v>2</v>
      </c>
      <c r="D157" s="19">
        <v>1</v>
      </c>
      <c r="E157" s="18">
        <f t="shared" si="26"/>
        <v>-0.5</v>
      </c>
      <c r="F157" s="18"/>
      <c r="G157" s="18"/>
      <c r="H157" s="18"/>
      <c r="I157" s="18"/>
      <c r="J157" s="18"/>
      <c r="K157" s="18"/>
      <c r="L157" s="18"/>
      <c r="M157" s="18"/>
      <c r="N157" s="18"/>
    </row>
    <row r="158" spans="2:14" ht="15" thickBot="1" x14ac:dyDescent="0.25">
      <c r="B158" s="4" t="s">
        <v>97</v>
      </c>
      <c r="C158" s="18">
        <f>IF(C155=0,"-",C155/(C155+C156+C157))</f>
        <v>0.86521739130434783</v>
      </c>
      <c r="D158" s="18">
        <f>IF(D155=0,"-",D155/(D155+D156+D157))</f>
        <v>0.84615384615384615</v>
      </c>
      <c r="E158" s="18">
        <f>IF(OR(C158="-",D158="-"),"-",(D158-C158)/C158)</f>
        <v>-2.2033243138770787E-2</v>
      </c>
      <c r="F158" s="18"/>
      <c r="G158" s="18"/>
      <c r="H158" s="18"/>
      <c r="I158" s="18"/>
      <c r="J158" s="18"/>
      <c r="K158" s="18"/>
      <c r="L158" s="18"/>
      <c r="M158" s="18"/>
      <c r="N158" s="18"/>
    </row>
    <row r="159" spans="2:14" ht="15" thickBot="1" x14ac:dyDescent="0.25">
      <c r="B159" s="4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</row>
    <row r="163" spans="2:8" ht="42.75" customHeight="1" thickBot="1" x14ac:dyDescent="0.25">
      <c r="C163" s="8" t="s">
        <v>101</v>
      </c>
      <c r="D163" s="8" t="s">
        <v>102</v>
      </c>
      <c r="E163" s="8" t="s">
        <v>99</v>
      </c>
    </row>
    <row r="164" spans="2:8" ht="20.100000000000001" customHeight="1" thickBot="1" x14ac:dyDescent="0.25">
      <c r="B164" s="4" t="s">
        <v>38</v>
      </c>
      <c r="C164" s="5">
        <v>26</v>
      </c>
      <c r="D164" s="5">
        <v>22</v>
      </c>
      <c r="E164" s="6">
        <f t="shared" ref="E164:E166" si="27">IF(C164=0,"-",(D164-C164)/C164)</f>
        <v>-0.15384615384615385</v>
      </c>
    </row>
    <row r="165" spans="2:8" ht="20.100000000000001" customHeight="1" thickBot="1" x14ac:dyDescent="0.25">
      <c r="B165" s="4" t="s">
        <v>41</v>
      </c>
      <c r="C165" s="5">
        <v>13</v>
      </c>
      <c r="D165" s="5">
        <v>15</v>
      </c>
      <c r="E165" s="6">
        <f t="shared" si="27"/>
        <v>0.15384615384615385</v>
      </c>
    </row>
    <row r="166" spans="2:8" ht="20.100000000000001" customHeight="1" thickBot="1" x14ac:dyDescent="0.25">
      <c r="B166" s="4" t="s">
        <v>42</v>
      </c>
      <c r="C166" s="5">
        <v>8</v>
      </c>
      <c r="D166" s="5">
        <v>5</v>
      </c>
      <c r="E166" s="6">
        <f t="shared" si="27"/>
        <v>-0.375</v>
      </c>
    </row>
    <row r="167" spans="2:8" ht="20.100000000000001" customHeight="1" thickBot="1" x14ac:dyDescent="0.25">
      <c r="B167" s="4" t="s">
        <v>98</v>
      </c>
      <c r="C167" s="6">
        <f>IF(C164=0,"-",(C165+C166)/C164)</f>
        <v>0.80769230769230771</v>
      </c>
      <c r="D167" s="6">
        <f>IF(D164=0,"-",(D165+D166)/D164)</f>
        <v>0.90909090909090906</v>
      </c>
      <c r="E167" s="6">
        <f t="shared" ref="E167:E169" si="28">IF(OR(C167="-",D167="-"),"-",(D167-C167)/C167)</f>
        <v>0.12554112554112548</v>
      </c>
    </row>
    <row r="168" spans="2:8" ht="20.100000000000001" customHeight="1" thickBot="1" x14ac:dyDescent="0.25">
      <c r="B168" s="4" t="s">
        <v>39</v>
      </c>
      <c r="C168" s="6">
        <v>0.72222222222222221</v>
      </c>
      <c r="D168" s="6">
        <v>0.88235294117647056</v>
      </c>
      <c r="E168" s="6">
        <f t="shared" si="28"/>
        <v>0.22171945701357465</v>
      </c>
    </row>
    <row r="169" spans="2:8" ht="20.100000000000001" customHeight="1" thickBot="1" x14ac:dyDescent="0.25">
      <c r="B169" s="4" t="s">
        <v>40</v>
      </c>
      <c r="C169" s="6">
        <v>1</v>
      </c>
      <c r="D169" s="6">
        <v>1</v>
      </c>
      <c r="E169" s="6">
        <f t="shared" si="28"/>
        <v>0</v>
      </c>
    </row>
    <row r="175" spans="2:8" ht="42.75" customHeight="1" thickBot="1" x14ac:dyDescent="0.25">
      <c r="C175" s="8" t="s">
        <v>101</v>
      </c>
      <c r="D175" s="8" t="s">
        <v>102</v>
      </c>
      <c r="E175" s="8" t="s">
        <v>99</v>
      </c>
    </row>
    <row r="176" spans="2:8" ht="15" thickBot="1" x14ac:dyDescent="0.25">
      <c r="B176" s="15" t="s">
        <v>81</v>
      </c>
      <c r="C176" s="5">
        <v>27</v>
      </c>
      <c r="D176" s="5">
        <v>11</v>
      </c>
      <c r="E176" s="6">
        <f>IF(C176=0,"-",(D176-C176)/C176)</f>
        <v>-0.59259259259259256</v>
      </c>
      <c r="H176" s="13"/>
    </row>
    <row r="177" spans="2:10" ht="15" thickBot="1" x14ac:dyDescent="0.25">
      <c r="B177" s="4" t="s">
        <v>43</v>
      </c>
      <c r="C177" s="5">
        <v>19</v>
      </c>
      <c r="D177" s="5">
        <v>3</v>
      </c>
      <c r="E177" s="6">
        <f t="shared" ref="E177:E183" si="29">IF(C177=0,"-",(D177-C177)/C177)</f>
        <v>-0.84210526315789469</v>
      </c>
      <c r="H177" s="13"/>
    </row>
    <row r="178" spans="2:10" ht="15" thickBot="1" x14ac:dyDescent="0.25">
      <c r="B178" s="4" t="s">
        <v>47</v>
      </c>
      <c r="C178" s="5">
        <v>8</v>
      </c>
      <c r="D178" s="5">
        <v>2</v>
      </c>
      <c r="E178" s="6">
        <f t="shared" si="29"/>
        <v>-0.75</v>
      </c>
      <c r="H178" s="13"/>
    </row>
    <row r="179" spans="2:10" ht="15" thickBot="1" x14ac:dyDescent="0.25">
      <c r="B179" s="4" t="s">
        <v>78</v>
      </c>
      <c r="C179" s="5">
        <v>0</v>
      </c>
      <c r="D179" s="5">
        <v>6</v>
      </c>
      <c r="E179" s="6" t="str">
        <f t="shared" si="29"/>
        <v>-</v>
      </c>
      <c r="H179" s="13"/>
    </row>
    <row r="180" spans="2:10" ht="15" thickBot="1" x14ac:dyDescent="0.25">
      <c r="B180" s="15" t="s">
        <v>79</v>
      </c>
      <c r="C180" s="5">
        <v>455</v>
      </c>
      <c r="D180" s="5">
        <v>362</v>
      </c>
      <c r="E180" s="6">
        <f t="shared" si="29"/>
        <v>-0.20439560439560439</v>
      </c>
      <c r="H180" s="13"/>
    </row>
    <row r="181" spans="2:10" ht="15" thickBot="1" x14ac:dyDescent="0.25">
      <c r="B181" s="4" t="s">
        <v>47</v>
      </c>
      <c r="C181" s="5">
        <v>404</v>
      </c>
      <c r="D181" s="5">
        <v>317</v>
      </c>
      <c r="E181" s="6">
        <f t="shared" si="29"/>
        <v>-0.21534653465346534</v>
      </c>
      <c r="H181" s="13"/>
    </row>
    <row r="182" spans="2:10" ht="15" thickBot="1" x14ac:dyDescent="0.25">
      <c r="B182" s="4" t="s">
        <v>70</v>
      </c>
      <c r="C182" s="5">
        <v>0</v>
      </c>
      <c r="D182" s="5">
        <v>0</v>
      </c>
      <c r="E182" s="6" t="str">
        <f t="shared" si="29"/>
        <v>-</v>
      </c>
      <c r="H182" s="13"/>
    </row>
    <row r="183" spans="2:10" ht="15" thickBot="1" x14ac:dyDescent="0.25">
      <c r="B183" s="4" t="s">
        <v>80</v>
      </c>
      <c r="C183" s="5">
        <v>51</v>
      </c>
      <c r="D183" s="5">
        <v>45</v>
      </c>
      <c r="E183" s="6">
        <f t="shared" si="29"/>
        <v>-0.11764705882352941</v>
      </c>
      <c r="H183" s="13"/>
    </row>
    <row r="184" spans="2:10" x14ac:dyDescent="0.2">
      <c r="B184" s="9"/>
      <c r="C184" s="9"/>
      <c r="D184" s="9"/>
      <c r="E184" s="9"/>
      <c r="F184" s="9"/>
      <c r="G184" s="9"/>
      <c r="H184" s="9"/>
      <c r="I184" s="9"/>
      <c r="J184" s="9"/>
    </row>
    <row r="185" spans="2:10" x14ac:dyDescent="0.2">
      <c r="B185" s="9"/>
      <c r="C185" s="9"/>
      <c r="D185" s="9"/>
      <c r="E185" s="9"/>
      <c r="F185" s="9"/>
      <c r="G185" s="9"/>
      <c r="H185" s="9"/>
      <c r="I185" s="9"/>
      <c r="J185" s="9"/>
    </row>
    <row r="194" spans="2:5" ht="42.75" customHeight="1" thickBot="1" x14ac:dyDescent="0.25">
      <c r="C194" s="8" t="s">
        <v>101</v>
      </c>
      <c r="D194" s="8" t="s">
        <v>102</v>
      </c>
      <c r="E194" s="8" t="s">
        <v>99</v>
      </c>
    </row>
    <row r="195" spans="2:5" ht="15" thickBot="1" x14ac:dyDescent="0.25">
      <c r="B195" s="4" t="s">
        <v>82</v>
      </c>
      <c r="C195" s="5">
        <v>11</v>
      </c>
      <c r="D195" s="5">
        <v>12</v>
      </c>
      <c r="E195" s="6">
        <f t="shared" ref="E195:E198" si="30">IF(C195=0,"-",(D195-C195)/C195)</f>
        <v>9.0909090909090912E-2</v>
      </c>
    </row>
    <row r="196" spans="2:5" ht="15" thickBot="1" x14ac:dyDescent="0.25">
      <c r="B196" s="4" t="s">
        <v>83</v>
      </c>
      <c r="C196" s="5">
        <v>3</v>
      </c>
      <c r="D196" s="5">
        <v>1</v>
      </c>
      <c r="E196" s="6">
        <f t="shared" si="30"/>
        <v>-0.66666666666666663</v>
      </c>
    </row>
    <row r="197" spans="2:5" ht="15" thickBot="1" x14ac:dyDescent="0.25">
      <c r="B197" s="4" t="s">
        <v>84</v>
      </c>
      <c r="C197" s="5">
        <v>14</v>
      </c>
      <c r="D197" s="5">
        <v>13</v>
      </c>
      <c r="E197" s="6">
        <f t="shared" si="30"/>
        <v>-7.1428571428571425E-2</v>
      </c>
    </row>
    <row r="198" spans="2:5" ht="15" thickBot="1" x14ac:dyDescent="0.25">
      <c r="B198" s="4" t="s">
        <v>85</v>
      </c>
      <c r="C198" s="5">
        <v>10</v>
      </c>
      <c r="D198" s="5">
        <v>9</v>
      </c>
      <c r="E198" s="6">
        <f t="shared" si="30"/>
        <v>-0.1</v>
      </c>
    </row>
    <row r="204" spans="2:5" ht="42.75" customHeight="1" thickBot="1" x14ac:dyDescent="0.25">
      <c r="C204" s="8" t="s">
        <v>101</v>
      </c>
      <c r="D204" s="8" t="s">
        <v>102</v>
      </c>
      <c r="E204" s="8" t="s">
        <v>99</v>
      </c>
    </row>
    <row r="205" spans="2:5" ht="20.100000000000001" customHeight="1" thickBot="1" x14ac:dyDescent="0.25">
      <c r="B205" s="16" t="s">
        <v>88</v>
      </c>
      <c r="C205" s="5"/>
      <c r="D205" s="5"/>
      <c r="E205" s="6" t="str">
        <f t="shared" ref="E205:E208" si="31">IF(C205=0,"-",(D205-C205)/C205)</f>
        <v>-</v>
      </c>
    </row>
    <row r="206" spans="2:5" ht="20.100000000000001" customHeight="1" thickBot="1" x14ac:dyDescent="0.25">
      <c r="B206" s="17" t="s">
        <v>89</v>
      </c>
      <c r="C206" s="5">
        <v>11</v>
      </c>
      <c r="D206" s="5">
        <v>12</v>
      </c>
      <c r="E206" s="6">
        <f t="shared" si="31"/>
        <v>9.0909090909090912E-2</v>
      </c>
    </row>
    <row r="207" spans="2:5" ht="20.100000000000001" customHeight="1" thickBot="1" x14ac:dyDescent="0.25">
      <c r="B207" s="17" t="s">
        <v>86</v>
      </c>
      <c r="C207" s="5">
        <v>11</v>
      </c>
      <c r="D207" s="5">
        <v>11</v>
      </c>
      <c r="E207" s="6">
        <f t="shared" si="31"/>
        <v>0</v>
      </c>
    </row>
    <row r="208" spans="2:5" ht="20.100000000000001" customHeight="1" thickBot="1" x14ac:dyDescent="0.25">
      <c r="B208" s="17" t="s">
        <v>87</v>
      </c>
      <c r="C208" s="5">
        <v>0</v>
      </c>
      <c r="D208" s="5">
        <v>1</v>
      </c>
      <c r="E208" s="6" t="str">
        <f t="shared" si="31"/>
        <v>-</v>
      </c>
    </row>
    <row r="209" spans="2:5" ht="20.100000000000001" customHeight="1" thickBot="1" x14ac:dyDescent="0.25">
      <c r="B209" s="17" t="s">
        <v>90</v>
      </c>
      <c r="C209" s="5"/>
      <c r="D209" s="5"/>
      <c r="E209" s="6"/>
    </row>
    <row r="210" spans="2:5" ht="20.100000000000001" customHeight="1" thickBot="1" x14ac:dyDescent="0.25">
      <c r="B210" s="17" t="s">
        <v>89</v>
      </c>
      <c r="C210" s="5">
        <v>3</v>
      </c>
      <c r="D210" s="5">
        <v>1</v>
      </c>
      <c r="E210" s="6">
        <f>IF(C210=0,"-",(D210-C210)/C210)</f>
        <v>-0.66666666666666663</v>
      </c>
    </row>
    <row r="211" spans="2:5" ht="15" thickBot="1" x14ac:dyDescent="0.25">
      <c r="B211" s="17" t="s">
        <v>86</v>
      </c>
      <c r="C211" s="5">
        <v>3</v>
      </c>
      <c r="D211" s="5">
        <v>0</v>
      </c>
      <c r="E211" s="6">
        <f t="shared" ref="E211:E212" si="32">IF(C211=0,"-",(D211-C211)/C211)</f>
        <v>-1</v>
      </c>
    </row>
    <row r="212" spans="2:5" ht="15" thickBot="1" x14ac:dyDescent="0.25">
      <c r="B212" s="17" t="s">
        <v>87</v>
      </c>
      <c r="C212" s="5">
        <v>0</v>
      </c>
      <c r="D212" s="5">
        <v>1</v>
      </c>
      <c r="E212" s="6" t="str">
        <f t="shared" si="32"/>
        <v>-</v>
      </c>
    </row>
    <row r="218" spans="2:5" ht="42.75" customHeight="1" thickBot="1" x14ac:dyDescent="0.25">
      <c r="C218" s="8" t="s">
        <v>101</v>
      </c>
      <c r="D218" s="8" t="s">
        <v>102</v>
      </c>
      <c r="E218" s="8" t="s">
        <v>99</v>
      </c>
    </row>
    <row r="219" spans="2:5" ht="15" thickBot="1" x14ac:dyDescent="0.25">
      <c r="B219" s="16" t="s">
        <v>91</v>
      </c>
      <c r="C219" s="5">
        <v>20</v>
      </c>
      <c r="D219" s="5">
        <v>17</v>
      </c>
      <c r="E219" s="6">
        <f t="shared" ref="E219:E221" si="33">IF(C219=0,"-",(D219-C219)/C219)</f>
        <v>-0.15</v>
      </c>
    </row>
    <row r="220" spans="2:5" ht="15" thickBot="1" x14ac:dyDescent="0.25">
      <c r="B220" s="16" t="s">
        <v>92</v>
      </c>
      <c r="C220" s="5">
        <v>18</v>
      </c>
      <c r="D220" s="5">
        <v>13</v>
      </c>
      <c r="E220" s="6">
        <f t="shared" si="33"/>
        <v>-0.27777777777777779</v>
      </c>
    </row>
    <row r="221" spans="2:5" ht="15" thickBot="1" x14ac:dyDescent="0.25">
      <c r="B221" s="16" t="s">
        <v>93</v>
      </c>
      <c r="C221" s="5">
        <v>40</v>
      </c>
      <c r="D221" s="5">
        <v>47</v>
      </c>
      <c r="E221" s="6">
        <f t="shared" si="33"/>
        <v>0.17499999999999999</v>
      </c>
    </row>
    <row r="222" spans="2:5" ht="15" thickBot="1" x14ac:dyDescent="0.25">
      <c r="C222" s="5"/>
      <c r="D222" s="5"/>
      <c r="E222" s="6"/>
    </row>
    <row r="223" spans="2:5" ht="15" thickBot="1" x14ac:dyDescent="0.25">
      <c r="C223" s="5"/>
      <c r="D223" s="5"/>
      <c r="E223" s="6"/>
    </row>
    <row r="224" spans="2:5" ht="15" thickBot="1" x14ac:dyDescent="0.25">
      <c r="C224" s="5"/>
      <c r="D224" s="5"/>
      <c r="E224" s="6"/>
    </row>
    <row r="225" spans="3:5" ht="15" thickBot="1" x14ac:dyDescent="0.25">
      <c r="C225" s="5"/>
      <c r="D225" s="5"/>
      <c r="E225" s="6"/>
    </row>
    <row r="226" spans="3:5" ht="15" thickBot="1" x14ac:dyDescent="0.25">
      <c r="C226" s="5"/>
      <c r="D226" s="5"/>
      <c r="E226" s="6"/>
    </row>
  </sheetData>
  <mergeCells count="6">
    <mergeCell ref="C124:F124"/>
    <mergeCell ref="G124:J124"/>
    <mergeCell ref="K124:N124"/>
    <mergeCell ref="C139:F139"/>
    <mergeCell ref="G139:J139"/>
    <mergeCell ref="K139:N139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6"/>
  <sheetViews>
    <sheetView workbookViewId="0"/>
  </sheetViews>
  <sheetFormatPr baseColWidth="10" defaultRowHeight="12.75" x14ac:dyDescent="0.2"/>
  <cols>
    <col min="2" max="2" width="56.875" bestFit="1" customWidth="1"/>
    <col min="3" max="4" width="12.5" customWidth="1"/>
    <col min="5" max="5" width="12.75" customWidth="1"/>
    <col min="6" max="6" width="8.75" bestFit="1" customWidth="1"/>
    <col min="7" max="7" width="11.625" customWidth="1"/>
    <col min="8" max="8" width="12.125" customWidth="1"/>
    <col min="9" max="9" width="12.75" customWidth="1"/>
    <col min="10" max="10" width="8.75" bestFit="1" customWidth="1"/>
    <col min="11" max="11" width="11.625" bestFit="1" customWidth="1"/>
    <col min="12" max="12" width="12" bestFit="1" customWidth="1"/>
    <col min="13" max="13" width="12.75" customWidth="1"/>
    <col min="14" max="14" width="9.625" bestFit="1" customWidth="1"/>
  </cols>
  <sheetData>
    <row r="1" spans="1:5" ht="15" thickBot="1" x14ac:dyDescent="0.25">
      <c r="A1" s="5"/>
      <c r="B1" s="5"/>
    </row>
    <row r="2" spans="1:5" ht="15" thickBot="1" x14ac:dyDescent="0.25">
      <c r="A2" s="5"/>
      <c r="B2" s="5"/>
    </row>
    <row r="3" spans="1:5" ht="15" thickBot="1" x14ac:dyDescent="0.25">
      <c r="A3" s="5"/>
      <c r="B3" s="5"/>
    </row>
    <row r="11" spans="1:5" ht="27" customHeight="1" x14ac:dyDescent="0.2">
      <c r="B11" s="20" t="str">
        <f>Portada!B9</f>
        <v>2º Trimestre 2019</v>
      </c>
    </row>
    <row r="13" spans="1:5" ht="42.75" customHeight="1" thickBot="1" x14ac:dyDescent="0.25">
      <c r="C13" s="8" t="s">
        <v>101</v>
      </c>
      <c r="D13" s="8" t="s">
        <v>102</v>
      </c>
      <c r="E13" s="8" t="s">
        <v>99</v>
      </c>
    </row>
    <row r="14" spans="1:5" ht="20.100000000000001" customHeight="1" thickBot="1" x14ac:dyDescent="0.25">
      <c r="B14" s="4" t="s">
        <v>22</v>
      </c>
      <c r="C14" s="5">
        <v>1051</v>
      </c>
      <c r="D14" s="5">
        <v>881</v>
      </c>
      <c r="E14" s="6">
        <f>IF(C14&gt;0,(D14-C14)/C14)</f>
        <v>-0.16175071360608945</v>
      </c>
    </row>
    <row r="15" spans="1:5" ht="20.100000000000001" customHeight="1" thickBot="1" x14ac:dyDescent="0.25">
      <c r="B15" s="4" t="s">
        <v>17</v>
      </c>
      <c r="C15" s="5">
        <v>997</v>
      </c>
      <c r="D15" s="5">
        <v>656</v>
      </c>
      <c r="E15" s="6">
        <f t="shared" ref="E15:E23" si="0">IF(C15&gt;0,(D15-C15)/C15)</f>
        <v>-0.3420260782347041</v>
      </c>
    </row>
    <row r="16" spans="1:5" ht="20.100000000000001" customHeight="1" thickBot="1" x14ac:dyDescent="0.25">
      <c r="B16" s="4" t="s">
        <v>18</v>
      </c>
      <c r="C16" s="5">
        <v>663</v>
      </c>
      <c r="D16" s="5">
        <v>416</v>
      </c>
      <c r="E16" s="6">
        <f t="shared" si="0"/>
        <v>-0.37254901960784315</v>
      </c>
    </row>
    <row r="17" spans="2:5" ht="20.100000000000001" customHeight="1" thickBot="1" x14ac:dyDescent="0.25">
      <c r="B17" s="4" t="s">
        <v>19</v>
      </c>
      <c r="C17" s="5">
        <v>334</v>
      </c>
      <c r="D17" s="5">
        <v>240</v>
      </c>
      <c r="E17" s="6">
        <f t="shared" si="0"/>
        <v>-0.28143712574850299</v>
      </c>
    </row>
    <row r="18" spans="2:5" ht="20.100000000000001" customHeight="1" thickBot="1" x14ac:dyDescent="0.25">
      <c r="B18" s="4" t="s">
        <v>20</v>
      </c>
      <c r="C18" s="6">
        <f>C17/C15</f>
        <v>0.33500501504513541</v>
      </c>
      <c r="D18" s="6">
        <f>D17/D15</f>
        <v>0.36585365853658536</v>
      </c>
      <c r="E18" s="6">
        <f t="shared" si="0"/>
        <v>9.2084124434058667E-2</v>
      </c>
    </row>
    <row r="19" spans="2:5" ht="30" customHeight="1" thickBot="1" x14ac:dyDescent="0.25">
      <c r="B19" s="4" t="s">
        <v>23</v>
      </c>
      <c r="C19" s="5">
        <v>136</v>
      </c>
      <c r="D19" s="5">
        <v>188</v>
      </c>
      <c r="E19" s="6">
        <f t="shared" si="0"/>
        <v>0.38235294117647056</v>
      </c>
    </row>
    <row r="20" spans="2:5" ht="20.100000000000001" customHeight="1" thickBot="1" x14ac:dyDescent="0.25">
      <c r="B20" s="4" t="s">
        <v>24</v>
      </c>
      <c r="C20" s="5">
        <v>84</v>
      </c>
      <c r="D20" s="5">
        <v>110</v>
      </c>
      <c r="E20" s="6">
        <f t="shared" si="0"/>
        <v>0.30952380952380953</v>
      </c>
    </row>
    <row r="21" spans="2:5" ht="20.100000000000001" customHeight="1" thickBot="1" x14ac:dyDescent="0.25">
      <c r="B21" s="4" t="s">
        <v>25</v>
      </c>
      <c r="C21" s="5">
        <v>52</v>
      </c>
      <c r="D21" s="5">
        <v>78</v>
      </c>
      <c r="E21" s="6">
        <f t="shared" si="0"/>
        <v>0.5</v>
      </c>
    </row>
    <row r="22" spans="2:5" ht="20.100000000000001" customHeight="1" thickBot="1" x14ac:dyDescent="0.25">
      <c r="B22" s="4" t="s">
        <v>21</v>
      </c>
      <c r="C22" s="6">
        <f>C21/C19</f>
        <v>0.38235294117647056</v>
      </c>
      <c r="D22" s="6">
        <f t="shared" ref="D22" si="1">D21/D19</f>
        <v>0.41489361702127658</v>
      </c>
      <c r="E22" s="6">
        <f t="shared" si="0"/>
        <v>8.5106382978723444E-2</v>
      </c>
    </row>
    <row r="23" spans="2:5" ht="20.100000000000001" customHeight="1" thickBot="1" x14ac:dyDescent="0.25">
      <c r="B23" s="7" t="s">
        <v>26</v>
      </c>
      <c r="C23" s="6">
        <v>0.15032492498831476</v>
      </c>
      <c r="D23" s="6">
        <v>9.8172583210991732E-2</v>
      </c>
      <c r="E23" s="6">
        <f t="shared" si="0"/>
        <v>-0.34693076867576683</v>
      </c>
    </row>
    <row r="31" spans="2:5" ht="42.75" customHeight="1" thickBot="1" x14ac:dyDescent="0.25">
      <c r="C31" s="8" t="s">
        <v>101</v>
      </c>
      <c r="D31" s="8" t="s">
        <v>102</v>
      </c>
      <c r="E31" s="8" t="s">
        <v>99</v>
      </c>
    </row>
    <row r="32" spans="2:5" ht="20.100000000000001" customHeight="1" thickBot="1" x14ac:dyDescent="0.25">
      <c r="B32" s="4" t="s">
        <v>27</v>
      </c>
      <c r="C32" s="5">
        <v>167</v>
      </c>
      <c r="D32" s="5">
        <v>248</v>
      </c>
      <c r="E32" s="6">
        <f>IF(C32&gt;0,(D32-C32)/C32,"-")</f>
        <v>0.48502994011976047</v>
      </c>
    </row>
    <row r="33" spans="2:5" ht="20.100000000000001" customHeight="1" thickBot="1" x14ac:dyDescent="0.25">
      <c r="B33" s="4" t="s">
        <v>29</v>
      </c>
      <c r="C33" s="5">
        <v>0</v>
      </c>
      <c r="D33" s="5">
        <v>0</v>
      </c>
      <c r="E33" s="6" t="str">
        <f t="shared" ref="E33:E35" si="2">IF(C33&gt;0,(D33-C33)/C33,"-")</f>
        <v>-</v>
      </c>
    </row>
    <row r="34" spans="2:5" ht="20.100000000000001" customHeight="1" thickBot="1" x14ac:dyDescent="0.25">
      <c r="B34" s="4" t="s">
        <v>28</v>
      </c>
      <c r="C34" s="5">
        <v>126</v>
      </c>
      <c r="D34" s="5">
        <v>214</v>
      </c>
      <c r="E34" s="6">
        <f t="shared" si="2"/>
        <v>0.69841269841269837</v>
      </c>
    </row>
    <row r="35" spans="2:5" ht="20.100000000000001" customHeight="1" thickBot="1" x14ac:dyDescent="0.25">
      <c r="B35" s="4" t="s">
        <v>30</v>
      </c>
      <c r="C35" s="5">
        <v>41</v>
      </c>
      <c r="D35" s="5">
        <v>34</v>
      </c>
      <c r="E35" s="6">
        <f t="shared" si="2"/>
        <v>-0.17073170731707318</v>
      </c>
    </row>
    <row r="41" spans="2:5" ht="42.75" customHeight="1" thickBot="1" x14ac:dyDescent="0.25">
      <c r="C41" s="8" t="s">
        <v>101</v>
      </c>
      <c r="D41" s="8" t="s">
        <v>102</v>
      </c>
      <c r="E41" s="8" t="s">
        <v>99</v>
      </c>
    </row>
    <row r="42" spans="2:5" ht="20.100000000000001" customHeight="1" thickBot="1" x14ac:dyDescent="0.25">
      <c r="B42" s="4" t="s">
        <v>33</v>
      </c>
      <c r="C42" s="5">
        <v>110</v>
      </c>
      <c r="D42" s="5">
        <v>117</v>
      </c>
      <c r="E42" s="6">
        <f>IF(C42&gt;0,(D42-C42)/C42,"-")</f>
        <v>6.363636363636363E-2</v>
      </c>
    </row>
    <row r="43" spans="2:5" ht="20.100000000000001" customHeight="1" thickBot="1" x14ac:dyDescent="0.25">
      <c r="B43" s="4" t="s">
        <v>34</v>
      </c>
      <c r="C43" s="5">
        <v>24</v>
      </c>
      <c r="D43" s="5">
        <v>20</v>
      </c>
      <c r="E43" s="6">
        <f t="shared" ref="E43:E49" si="3">IF(C43&gt;0,(D43-C43)/C43,"-")</f>
        <v>-0.16666666666666666</v>
      </c>
    </row>
    <row r="44" spans="2:5" ht="20.100000000000001" customHeight="1" thickBot="1" x14ac:dyDescent="0.25">
      <c r="B44" s="4" t="s">
        <v>31</v>
      </c>
      <c r="C44" s="5">
        <v>41</v>
      </c>
      <c r="D44" s="5">
        <v>8</v>
      </c>
      <c r="E44" s="6">
        <f t="shared" si="3"/>
        <v>-0.80487804878048785</v>
      </c>
    </row>
    <row r="45" spans="2:5" ht="20.100000000000001" customHeight="1" thickBot="1" x14ac:dyDescent="0.25">
      <c r="B45" s="4" t="s">
        <v>32</v>
      </c>
      <c r="C45" s="5">
        <v>424</v>
      </c>
      <c r="D45" s="5">
        <v>296</v>
      </c>
      <c r="E45" s="6">
        <f t="shared" si="3"/>
        <v>-0.30188679245283018</v>
      </c>
    </row>
    <row r="46" spans="2:5" ht="20.100000000000001" customHeight="1" thickBot="1" x14ac:dyDescent="0.25">
      <c r="B46" s="4" t="s">
        <v>35</v>
      </c>
      <c r="C46" s="5">
        <v>254</v>
      </c>
      <c r="D46" s="5">
        <v>139</v>
      </c>
      <c r="E46" s="6">
        <f t="shared" si="3"/>
        <v>-0.452755905511811</v>
      </c>
    </row>
    <row r="47" spans="2:5" ht="20.100000000000001" customHeight="1" thickBot="1" x14ac:dyDescent="0.25">
      <c r="B47" s="4" t="s">
        <v>67</v>
      </c>
      <c r="C47" s="5">
        <v>186</v>
      </c>
      <c r="D47" s="5">
        <v>120</v>
      </c>
      <c r="E47" s="6">
        <f t="shared" si="3"/>
        <v>-0.35483870967741937</v>
      </c>
    </row>
    <row r="48" spans="2:5" ht="20.100000000000001" customHeight="1" collapsed="1" thickBot="1" x14ac:dyDescent="0.25">
      <c r="B48" s="4" t="s">
        <v>36</v>
      </c>
      <c r="C48" s="6">
        <f>C42/(C42+C43)</f>
        <v>0.82089552238805974</v>
      </c>
      <c r="D48" s="6">
        <f>D42/(D42+D43)</f>
        <v>0.85401459854014594</v>
      </c>
      <c r="E48" s="6">
        <f t="shared" si="3"/>
        <v>4.0345056403450465E-2</v>
      </c>
    </row>
    <row r="49" spans="2:5" ht="20.100000000000001" customHeight="1" thickBot="1" x14ac:dyDescent="0.25">
      <c r="B49" s="4" t="s">
        <v>37</v>
      </c>
      <c r="C49" s="6">
        <f>C45/(C44+C45)</f>
        <v>0.91182795698924735</v>
      </c>
      <c r="D49" s="6">
        <f t="shared" ref="D49" si="4">D45/(D44+D45)</f>
        <v>0.97368421052631582</v>
      </c>
      <c r="E49" s="6">
        <f t="shared" si="3"/>
        <v>6.7837636544190658E-2</v>
      </c>
    </row>
    <row r="55" spans="2:5" ht="42.75" customHeight="1" thickBot="1" x14ac:dyDescent="0.25">
      <c r="C55" s="8" t="s">
        <v>101</v>
      </c>
      <c r="D55" s="8" t="s">
        <v>102</v>
      </c>
      <c r="E55" s="8" t="s">
        <v>99</v>
      </c>
    </row>
    <row r="56" spans="2:5" ht="20.100000000000001" customHeight="1" thickBot="1" x14ac:dyDescent="0.25">
      <c r="B56" s="4" t="s">
        <v>38</v>
      </c>
      <c r="C56" s="5">
        <v>135</v>
      </c>
      <c r="D56" s="5">
        <v>137</v>
      </c>
      <c r="E56" s="6">
        <f>IF(C56&gt;0,(D56-C56)/C56,"-")</f>
        <v>1.4814814814814815E-2</v>
      </c>
    </row>
    <row r="57" spans="2:5" ht="20.100000000000001" customHeight="1" thickBot="1" x14ac:dyDescent="0.25">
      <c r="B57" s="4" t="s">
        <v>41</v>
      </c>
      <c r="C57" s="5">
        <v>72</v>
      </c>
      <c r="D57" s="5">
        <v>85</v>
      </c>
      <c r="E57" s="6">
        <f t="shared" ref="E57:E61" si="5">IF(C57&gt;0,(D57-C57)/C57,"-")</f>
        <v>0.18055555555555555</v>
      </c>
    </row>
    <row r="58" spans="2:5" ht="20.100000000000001" customHeight="1" thickBot="1" x14ac:dyDescent="0.25">
      <c r="B58" s="4" t="s">
        <v>42</v>
      </c>
      <c r="C58" s="5">
        <v>39</v>
      </c>
      <c r="D58" s="5">
        <v>32</v>
      </c>
      <c r="E58" s="6">
        <f t="shared" si="5"/>
        <v>-0.17948717948717949</v>
      </c>
    </row>
    <row r="59" spans="2:5" ht="20.100000000000001" customHeight="1" collapsed="1" thickBot="1" x14ac:dyDescent="0.25">
      <c r="B59" s="4" t="s">
        <v>98</v>
      </c>
      <c r="C59" s="6">
        <f>(C57+C58)/C56</f>
        <v>0.82222222222222219</v>
      </c>
      <c r="D59" s="6">
        <f>(D57+D58)/D56</f>
        <v>0.85401459854014594</v>
      </c>
      <c r="E59" s="6">
        <f t="shared" si="5"/>
        <v>3.8666403629907267E-2</v>
      </c>
    </row>
    <row r="60" spans="2:5" ht="20.100000000000001" customHeight="1" thickBot="1" x14ac:dyDescent="0.25">
      <c r="B60" s="4" t="s">
        <v>39</v>
      </c>
      <c r="C60" s="6">
        <v>0.8</v>
      </c>
      <c r="D60" s="6">
        <v>0.85</v>
      </c>
      <c r="E60" s="6">
        <f t="shared" si="5"/>
        <v>6.2499999999999917E-2</v>
      </c>
    </row>
    <row r="61" spans="2:5" ht="20.100000000000001" customHeight="1" thickBot="1" x14ac:dyDescent="0.25">
      <c r="B61" s="4" t="s">
        <v>40</v>
      </c>
      <c r="C61" s="6">
        <v>0.8666666666666667</v>
      </c>
      <c r="D61" s="6">
        <v>0.86486486486486491</v>
      </c>
      <c r="E61" s="6">
        <f t="shared" si="5"/>
        <v>-2.0790020790020579E-3</v>
      </c>
    </row>
    <row r="67" spans="2:10" ht="42.75" customHeight="1" thickBot="1" x14ac:dyDescent="0.25">
      <c r="C67" s="8" t="s">
        <v>101</v>
      </c>
      <c r="D67" s="8" t="s">
        <v>102</v>
      </c>
      <c r="E67" s="8" t="s">
        <v>99</v>
      </c>
    </row>
    <row r="68" spans="2:10" ht="20.100000000000001" customHeight="1" thickBot="1" x14ac:dyDescent="0.25">
      <c r="B68" s="4" t="s">
        <v>44</v>
      </c>
      <c r="C68" s="5">
        <v>1137</v>
      </c>
      <c r="D68" s="5">
        <v>741</v>
      </c>
      <c r="E68" s="6">
        <f>IF(C68&gt;0,(D68-C68)/C68,"-")</f>
        <v>-0.34828496042216361</v>
      </c>
    </row>
    <row r="69" spans="2:10" ht="20.100000000000001" customHeight="1" thickBot="1" x14ac:dyDescent="0.25">
      <c r="B69" s="4" t="s">
        <v>45</v>
      </c>
      <c r="C69" s="5">
        <v>338</v>
      </c>
      <c r="D69" s="5">
        <v>276</v>
      </c>
      <c r="E69" s="6">
        <f t="shared" ref="E69:E75" si="6">IF(C69&gt;0,(D69-C69)/C69,"-")</f>
        <v>-0.18343195266272189</v>
      </c>
    </row>
    <row r="70" spans="2:10" ht="20.100000000000001" customHeight="1" thickBot="1" x14ac:dyDescent="0.25">
      <c r="B70" s="4" t="s">
        <v>43</v>
      </c>
      <c r="C70" s="5">
        <v>0</v>
      </c>
      <c r="D70" s="5">
        <v>1</v>
      </c>
      <c r="E70" s="6" t="str">
        <f t="shared" si="6"/>
        <v>-</v>
      </c>
    </row>
    <row r="71" spans="2:10" ht="20.100000000000001" customHeight="1" thickBot="1" x14ac:dyDescent="0.25">
      <c r="B71" s="4" t="s">
        <v>46</v>
      </c>
      <c r="C71" s="5">
        <v>485</v>
      </c>
      <c r="D71" s="5">
        <v>261</v>
      </c>
      <c r="E71" s="6">
        <f t="shared" si="6"/>
        <v>-0.46185567010309281</v>
      </c>
    </row>
    <row r="72" spans="2:10" ht="20.100000000000001" customHeight="1" thickBot="1" x14ac:dyDescent="0.25">
      <c r="B72" s="4" t="s">
        <v>47</v>
      </c>
      <c r="C72" s="5">
        <v>233</v>
      </c>
      <c r="D72" s="5">
        <v>168</v>
      </c>
      <c r="E72" s="6">
        <f t="shared" si="6"/>
        <v>-0.27896995708154504</v>
      </c>
    </row>
    <row r="73" spans="2:10" ht="20.100000000000001" customHeight="1" thickBot="1" x14ac:dyDescent="0.25">
      <c r="B73" s="4" t="s">
        <v>48</v>
      </c>
      <c r="C73" s="5">
        <v>81</v>
      </c>
      <c r="D73" s="5">
        <v>35</v>
      </c>
      <c r="E73" s="6">
        <f t="shared" si="6"/>
        <v>-0.5679012345679012</v>
      </c>
    </row>
    <row r="74" spans="2:10" ht="20.100000000000001" customHeight="1" thickBot="1" x14ac:dyDescent="0.25">
      <c r="B74" s="4" t="s">
        <v>49</v>
      </c>
      <c r="C74" s="5">
        <v>0</v>
      </c>
      <c r="D74" s="5">
        <v>0</v>
      </c>
      <c r="E74" s="6" t="str">
        <f t="shared" si="6"/>
        <v>-</v>
      </c>
    </row>
    <row r="75" spans="2:10" ht="20.100000000000001" customHeight="1" thickBot="1" x14ac:dyDescent="0.25">
      <c r="B75" s="4" t="s">
        <v>50</v>
      </c>
      <c r="C75" s="5">
        <v>0</v>
      </c>
      <c r="D75" s="5">
        <v>0</v>
      </c>
      <c r="E75" s="6" t="str">
        <f t="shared" si="6"/>
        <v>-</v>
      </c>
    </row>
    <row r="76" spans="2:10" x14ac:dyDescent="0.2">
      <c r="B76" s="9"/>
      <c r="C76" s="9"/>
      <c r="D76" s="9"/>
      <c r="E76" s="9"/>
      <c r="F76" s="9"/>
      <c r="G76" s="9"/>
      <c r="H76" s="9"/>
      <c r="I76" s="9"/>
      <c r="J76" s="9"/>
    </row>
    <row r="77" spans="2:10" x14ac:dyDescent="0.2">
      <c r="B77" s="9"/>
      <c r="C77" s="9"/>
      <c r="D77" s="9"/>
      <c r="E77" s="9"/>
      <c r="F77" s="9"/>
      <c r="G77" s="9"/>
      <c r="H77" s="9"/>
      <c r="I77" s="9"/>
      <c r="J77" s="9"/>
    </row>
    <row r="87" spans="2:5" ht="42.75" customHeight="1" thickBot="1" x14ac:dyDescent="0.25">
      <c r="C87" s="8" t="s">
        <v>101</v>
      </c>
      <c r="D87" s="8" t="s">
        <v>102</v>
      </c>
      <c r="E87" s="8" t="s">
        <v>99</v>
      </c>
    </row>
    <row r="88" spans="2:5" ht="29.25" thickBot="1" x14ac:dyDescent="0.25">
      <c r="B88" s="4" t="s">
        <v>51</v>
      </c>
      <c r="C88" s="5">
        <v>79</v>
      </c>
      <c r="D88" s="5">
        <v>68</v>
      </c>
      <c r="E88" s="6">
        <f>IF(C88&gt;0,(D88-C88)/C88,"-")</f>
        <v>-0.13924050632911392</v>
      </c>
    </row>
    <row r="89" spans="2:5" ht="29.25" thickBot="1" x14ac:dyDescent="0.25">
      <c r="B89" s="4" t="s">
        <v>52</v>
      </c>
      <c r="C89" s="5">
        <v>52</v>
      </c>
      <c r="D89" s="5">
        <v>69</v>
      </c>
      <c r="E89" s="6">
        <f t="shared" ref="E89:E91" si="7">IF(C89&gt;0,(D89-C89)/C89,"-")</f>
        <v>0.32692307692307693</v>
      </c>
    </row>
    <row r="90" spans="2:5" ht="29.25" customHeight="1" thickBot="1" x14ac:dyDescent="0.25">
      <c r="B90" s="4" t="s">
        <v>53</v>
      </c>
      <c r="C90" s="5">
        <v>111</v>
      </c>
      <c r="D90" s="5">
        <v>55</v>
      </c>
      <c r="E90" s="6">
        <f t="shared" si="7"/>
        <v>-0.50450450450450446</v>
      </c>
    </row>
    <row r="91" spans="2:5" ht="29.25" customHeight="1" thickBot="1" x14ac:dyDescent="0.25">
      <c r="B91" s="4" t="s">
        <v>54</v>
      </c>
      <c r="C91" s="6">
        <f>(C88+C89)/(C88+C89+C90)</f>
        <v>0.54132231404958675</v>
      </c>
      <c r="D91" s="6">
        <f>(D88+D89)/(D88+D89+D90)</f>
        <v>0.71354166666666663</v>
      </c>
      <c r="E91" s="6">
        <f t="shared" si="7"/>
        <v>0.31814567430025442</v>
      </c>
    </row>
    <row r="97" spans="2:5" ht="42.75" customHeight="1" thickBot="1" x14ac:dyDescent="0.25">
      <c r="C97" s="8" t="s">
        <v>101</v>
      </c>
      <c r="D97" s="8" t="s">
        <v>102</v>
      </c>
      <c r="E97" s="8" t="s">
        <v>99</v>
      </c>
    </row>
    <row r="98" spans="2:5" ht="20.100000000000001" customHeight="1" thickBot="1" x14ac:dyDescent="0.25">
      <c r="B98" s="4" t="s">
        <v>38</v>
      </c>
      <c r="C98" s="5">
        <v>242</v>
      </c>
      <c r="D98" s="5">
        <v>192</v>
      </c>
      <c r="E98" s="6">
        <f>IF(C98&gt;0,(D98-C98)/C98,"-")</f>
        <v>-0.20661157024793389</v>
      </c>
    </row>
    <row r="99" spans="2:5" ht="20.100000000000001" customHeight="1" thickBot="1" x14ac:dyDescent="0.25">
      <c r="B99" s="4" t="s">
        <v>41</v>
      </c>
      <c r="C99" s="5">
        <v>96</v>
      </c>
      <c r="D99" s="5">
        <v>62</v>
      </c>
      <c r="E99" s="6">
        <f t="shared" ref="E99:E103" si="8">IF(C99&gt;0,(D99-C99)/C99,"-")</f>
        <v>-0.35416666666666669</v>
      </c>
    </row>
    <row r="100" spans="2:5" ht="20.100000000000001" customHeight="1" thickBot="1" x14ac:dyDescent="0.25">
      <c r="B100" s="4" t="s">
        <v>42</v>
      </c>
      <c r="C100" s="5">
        <v>35</v>
      </c>
      <c r="D100" s="5">
        <v>75</v>
      </c>
      <c r="E100" s="6">
        <f t="shared" si="8"/>
        <v>1.1428571428571428</v>
      </c>
    </row>
    <row r="101" spans="2:5" ht="20.100000000000001" customHeight="1" thickBot="1" x14ac:dyDescent="0.25">
      <c r="B101" s="4" t="s">
        <v>98</v>
      </c>
      <c r="C101" s="6">
        <f>(C99+C100)/C98</f>
        <v>0.54132231404958675</v>
      </c>
      <c r="D101" s="6">
        <f>(D99+D100)/D98</f>
        <v>0.71354166666666663</v>
      </c>
      <c r="E101" s="6">
        <f t="shared" si="8"/>
        <v>0.31814567430025442</v>
      </c>
    </row>
    <row r="102" spans="2:5" ht="20.100000000000001" customHeight="1" thickBot="1" x14ac:dyDescent="0.25">
      <c r="B102" s="4" t="s">
        <v>39</v>
      </c>
      <c r="C102" s="6">
        <v>0.52459016393442626</v>
      </c>
      <c r="D102" s="6">
        <v>0.68131868131868134</v>
      </c>
      <c r="E102" s="6">
        <f t="shared" si="8"/>
        <v>0.29876373626373626</v>
      </c>
    </row>
    <row r="103" spans="2:5" ht="20.100000000000001" customHeight="1" thickBot="1" x14ac:dyDescent="0.25">
      <c r="B103" s="4" t="s">
        <v>40</v>
      </c>
      <c r="C103" s="6">
        <v>0.59322033898305082</v>
      </c>
      <c r="D103" s="6">
        <v>0.74257425742574257</v>
      </c>
      <c r="E103" s="6">
        <f t="shared" si="8"/>
        <v>0.2517680339462518</v>
      </c>
    </row>
    <row r="109" spans="2:5" ht="42.75" customHeight="1" thickBot="1" x14ac:dyDescent="0.25">
      <c r="C109" s="8" t="s">
        <v>101</v>
      </c>
      <c r="D109" s="8" t="s">
        <v>102</v>
      </c>
      <c r="E109" s="8" t="s">
        <v>99</v>
      </c>
    </row>
    <row r="110" spans="2:5" ht="15" thickBot="1" x14ac:dyDescent="0.25">
      <c r="B110" s="4" t="s">
        <v>55</v>
      </c>
      <c r="C110" s="5">
        <v>261</v>
      </c>
      <c r="D110" s="5">
        <v>212</v>
      </c>
      <c r="E110" s="6">
        <f>IF(C110&gt;0,(D110-C110)/C110,"-")</f>
        <v>-0.18773946360153257</v>
      </c>
    </row>
    <row r="111" spans="2:5" ht="15" thickBot="1" x14ac:dyDescent="0.25">
      <c r="B111" s="4" t="s">
        <v>56</v>
      </c>
      <c r="C111" s="5">
        <v>185</v>
      </c>
      <c r="D111" s="5">
        <v>129</v>
      </c>
      <c r="E111" s="6">
        <f t="shared" ref="E111:E112" si="9">IF(C111&gt;0,(D111-C111)/C111,"-")</f>
        <v>-0.30270270270270272</v>
      </c>
    </row>
    <row r="112" spans="2:5" ht="15" thickBot="1" x14ac:dyDescent="0.25">
      <c r="B112" s="4" t="s">
        <v>57</v>
      </c>
      <c r="C112" s="5">
        <v>76</v>
      </c>
      <c r="D112" s="5">
        <v>83</v>
      </c>
      <c r="E112" s="6">
        <f t="shared" si="9"/>
        <v>9.2105263157894732E-2</v>
      </c>
    </row>
    <row r="113" spans="2:14" x14ac:dyDescent="0.2">
      <c r="B113" s="9"/>
      <c r="C113" s="9"/>
      <c r="D113" s="9"/>
      <c r="E113" s="9"/>
      <c r="F113" s="9"/>
      <c r="G113" s="9"/>
      <c r="H113" s="9"/>
      <c r="I113" s="9"/>
      <c r="J113" s="9"/>
    </row>
    <row r="114" spans="2:14" x14ac:dyDescent="0.2">
      <c r="B114" s="9"/>
      <c r="C114" s="9"/>
      <c r="D114" s="9"/>
      <c r="E114" s="9"/>
      <c r="F114" s="9"/>
      <c r="G114" s="9"/>
      <c r="H114" s="9"/>
      <c r="I114" s="9"/>
      <c r="J114" s="9"/>
    </row>
    <row r="124" spans="2:14" ht="26.25" customHeight="1" thickBot="1" x14ac:dyDescent="0.25">
      <c r="C124" s="26" t="s">
        <v>101</v>
      </c>
      <c r="D124" s="27"/>
      <c r="E124" s="27"/>
      <c r="F124" s="28"/>
      <c r="G124" s="26" t="s">
        <v>102</v>
      </c>
      <c r="H124" s="27"/>
      <c r="I124" s="27"/>
      <c r="J124" s="28"/>
      <c r="K124" s="29" t="s">
        <v>58</v>
      </c>
      <c r="L124" s="30"/>
      <c r="M124" s="30"/>
      <c r="N124" s="30"/>
    </row>
    <row r="125" spans="2:14" ht="29.25" customHeight="1" thickBot="1" x14ac:dyDescent="0.25">
      <c r="C125" s="11" t="s">
        <v>59</v>
      </c>
      <c r="D125" s="12" t="s">
        <v>60</v>
      </c>
      <c r="E125" s="12" t="s">
        <v>61</v>
      </c>
      <c r="F125" s="12" t="s">
        <v>62</v>
      </c>
      <c r="G125" s="11" t="s">
        <v>59</v>
      </c>
      <c r="H125" s="12" t="s">
        <v>60</v>
      </c>
      <c r="I125" s="12" t="s">
        <v>61</v>
      </c>
      <c r="J125" s="12" t="s">
        <v>62</v>
      </c>
      <c r="K125" s="11" t="s">
        <v>59</v>
      </c>
      <c r="L125" s="12" t="s">
        <v>60</v>
      </c>
      <c r="M125" s="12" t="s">
        <v>61</v>
      </c>
      <c r="N125" s="12" t="s">
        <v>62</v>
      </c>
    </row>
    <row r="126" spans="2:14" ht="15" thickBot="1" x14ac:dyDescent="0.25">
      <c r="B126" s="4" t="s">
        <v>63</v>
      </c>
      <c r="C126" s="10">
        <v>1</v>
      </c>
      <c r="D126" s="10">
        <v>0</v>
      </c>
      <c r="E126" s="10">
        <v>1</v>
      </c>
      <c r="F126" s="10">
        <v>2</v>
      </c>
      <c r="G126" s="10">
        <v>1</v>
      </c>
      <c r="H126" s="10">
        <v>0</v>
      </c>
      <c r="I126" s="10">
        <v>0</v>
      </c>
      <c r="J126" s="10">
        <v>1</v>
      </c>
      <c r="K126" s="6">
        <f>IF(C126=0,"-",(G126-C126)/C126)</f>
        <v>0</v>
      </c>
      <c r="L126" s="6" t="str">
        <f t="shared" ref="L126:N131" si="10">IF(D126=0,"-",(H126-D126)/D126)</f>
        <v>-</v>
      </c>
      <c r="M126" s="6">
        <f t="shared" si="10"/>
        <v>-1</v>
      </c>
      <c r="N126" s="6">
        <f t="shared" si="10"/>
        <v>-0.5</v>
      </c>
    </row>
    <row r="127" spans="2:14" ht="15" thickBot="1" x14ac:dyDescent="0.25">
      <c r="B127" s="4" t="s">
        <v>64</v>
      </c>
      <c r="C127" s="10">
        <v>0</v>
      </c>
      <c r="D127" s="10">
        <v>0</v>
      </c>
      <c r="E127" s="10">
        <v>0</v>
      </c>
      <c r="F127" s="10">
        <v>0</v>
      </c>
      <c r="G127" s="10">
        <v>0</v>
      </c>
      <c r="H127" s="10">
        <v>0</v>
      </c>
      <c r="I127" s="10">
        <v>0</v>
      </c>
      <c r="J127" s="10">
        <v>0</v>
      </c>
      <c r="K127" s="6" t="str">
        <f t="shared" ref="K127:K131" si="11">IF(C127=0,"-",(G127-C127)/C127)</f>
        <v>-</v>
      </c>
      <c r="L127" s="6" t="str">
        <f t="shared" si="10"/>
        <v>-</v>
      </c>
      <c r="M127" s="6" t="str">
        <f t="shared" si="10"/>
        <v>-</v>
      </c>
      <c r="N127" s="6" t="str">
        <f t="shared" si="10"/>
        <v>-</v>
      </c>
    </row>
    <row r="128" spans="2:14" ht="15" thickBot="1" x14ac:dyDescent="0.25">
      <c r="B128" s="4" t="s">
        <v>65</v>
      </c>
      <c r="C128" s="10">
        <v>0</v>
      </c>
      <c r="D128" s="10">
        <v>0</v>
      </c>
      <c r="E128" s="10">
        <v>0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6" t="str">
        <f t="shared" si="11"/>
        <v>-</v>
      </c>
      <c r="L128" s="6" t="str">
        <f t="shared" si="10"/>
        <v>-</v>
      </c>
      <c r="M128" s="6" t="str">
        <f t="shared" si="10"/>
        <v>-</v>
      </c>
      <c r="N128" s="6" t="str">
        <f t="shared" si="10"/>
        <v>-</v>
      </c>
    </row>
    <row r="129" spans="2:14" ht="15" thickBot="1" x14ac:dyDescent="0.25">
      <c r="B129" s="7" t="s">
        <v>66</v>
      </c>
      <c r="C129" s="10">
        <v>0</v>
      </c>
      <c r="D129" s="10">
        <v>0</v>
      </c>
      <c r="E129" s="10">
        <v>0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6" t="str">
        <f t="shared" si="11"/>
        <v>-</v>
      </c>
      <c r="L129" s="6" t="str">
        <f t="shared" si="10"/>
        <v>-</v>
      </c>
      <c r="M129" s="6" t="str">
        <f t="shared" si="10"/>
        <v>-</v>
      </c>
      <c r="N129" s="6" t="str">
        <f t="shared" si="10"/>
        <v>-</v>
      </c>
    </row>
    <row r="130" spans="2:14" ht="15" thickBot="1" x14ac:dyDescent="0.25">
      <c r="B130" s="4" t="s">
        <v>67</v>
      </c>
      <c r="C130" s="10">
        <v>0</v>
      </c>
      <c r="D130" s="10">
        <v>0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6" t="str">
        <f t="shared" si="11"/>
        <v>-</v>
      </c>
      <c r="L130" s="6" t="str">
        <f t="shared" si="10"/>
        <v>-</v>
      </c>
      <c r="M130" s="6" t="str">
        <f t="shared" si="10"/>
        <v>-</v>
      </c>
      <c r="N130" s="6" t="str">
        <f t="shared" si="10"/>
        <v>-</v>
      </c>
    </row>
    <row r="131" spans="2:14" ht="15" thickBot="1" x14ac:dyDescent="0.25">
      <c r="B131" s="4" t="s">
        <v>68</v>
      </c>
      <c r="C131" s="10">
        <v>1</v>
      </c>
      <c r="D131" s="10">
        <v>0</v>
      </c>
      <c r="E131" s="10">
        <v>1</v>
      </c>
      <c r="F131" s="10">
        <v>2</v>
      </c>
      <c r="G131" s="10">
        <v>1</v>
      </c>
      <c r="H131" s="10">
        <v>0</v>
      </c>
      <c r="I131" s="10">
        <v>0</v>
      </c>
      <c r="J131" s="10">
        <v>1</v>
      </c>
      <c r="K131" s="6">
        <f t="shared" si="11"/>
        <v>0</v>
      </c>
      <c r="L131" s="6" t="str">
        <f t="shared" si="10"/>
        <v>-</v>
      </c>
      <c r="M131" s="6">
        <f t="shared" si="10"/>
        <v>-1</v>
      </c>
      <c r="N131" s="6">
        <f t="shared" si="10"/>
        <v>-0.5</v>
      </c>
    </row>
    <row r="132" spans="2:14" ht="15" thickBot="1" x14ac:dyDescent="0.25">
      <c r="B132" s="4" t="s">
        <v>36</v>
      </c>
      <c r="C132" s="6">
        <f>IF(C126=0,"-",C126/(C126+C127))</f>
        <v>1</v>
      </c>
      <c r="D132" s="6" t="str">
        <f>IF(D126=0,"-",D126/(D126+D127))</f>
        <v>-</v>
      </c>
      <c r="E132" s="6">
        <f t="shared" ref="E132:J132" si="12">IF(E126=0,"-",E126/(E126+E127))</f>
        <v>1</v>
      </c>
      <c r="F132" s="6">
        <f t="shared" si="12"/>
        <v>1</v>
      </c>
      <c r="G132" s="6">
        <f t="shared" si="12"/>
        <v>1</v>
      </c>
      <c r="H132" s="6" t="str">
        <f t="shared" si="12"/>
        <v>-</v>
      </c>
      <c r="I132" s="6" t="str">
        <f t="shared" si="12"/>
        <v>-</v>
      </c>
      <c r="J132" s="6">
        <f t="shared" si="12"/>
        <v>1</v>
      </c>
      <c r="K132" s="6">
        <f>IF(OR(C132="-",G132="-"),"-",(G132-C132)/C132)</f>
        <v>0</v>
      </c>
      <c r="L132" s="6" t="str">
        <f t="shared" ref="L132:N133" si="13">IF(OR(D132="-",H132="-"),"-",(H132-D132)/D132)</f>
        <v>-</v>
      </c>
      <c r="M132" s="6" t="str">
        <f t="shared" si="13"/>
        <v>-</v>
      </c>
      <c r="N132" s="6">
        <f t="shared" si="13"/>
        <v>0</v>
      </c>
    </row>
    <row r="133" spans="2:14" ht="15" thickBot="1" x14ac:dyDescent="0.25">
      <c r="B133" s="4" t="s">
        <v>37</v>
      </c>
      <c r="C133" s="6" t="str">
        <f>IF(C129=0,"-",C129/(C128+C129))</f>
        <v>-</v>
      </c>
      <c r="D133" s="6" t="str">
        <f t="shared" ref="D133:J133" si="14">IF(D129=0,"-",D129/(D128+D129))</f>
        <v>-</v>
      </c>
      <c r="E133" s="6" t="str">
        <f t="shared" si="14"/>
        <v>-</v>
      </c>
      <c r="F133" s="6" t="str">
        <f t="shared" si="14"/>
        <v>-</v>
      </c>
      <c r="G133" s="6" t="str">
        <f t="shared" si="14"/>
        <v>-</v>
      </c>
      <c r="H133" s="6" t="str">
        <f t="shared" si="14"/>
        <v>-</v>
      </c>
      <c r="I133" s="6" t="str">
        <f t="shared" si="14"/>
        <v>-</v>
      </c>
      <c r="J133" s="6" t="str">
        <f t="shared" si="14"/>
        <v>-</v>
      </c>
      <c r="K133" s="6" t="str">
        <f>IF(OR(C133="-",G133="-"),"-",(G133-C133)/C133)</f>
        <v>-</v>
      </c>
      <c r="L133" s="6" t="str">
        <f t="shared" si="13"/>
        <v>-</v>
      </c>
      <c r="M133" s="6" t="str">
        <f t="shared" si="13"/>
        <v>-</v>
      </c>
      <c r="N133" s="6" t="str">
        <f t="shared" si="13"/>
        <v>-</v>
      </c>
    </row>
    <row r="134" spans="2:14" x14ac:dyDescent="0.2">
      <c r="C134" s="13"/>
    </row>
    <row r="135" spans="2:14" x14ac:dyDescent="0.2">
      <c r="C135" s="13"/>
      <c r="M135" s="14"/>
    </row>
    <row r="136" spans="2:14" x14ac:dyDescent="0.2">
      <c r="C136" s="13"/>
    </row>
    <row r="139" spans="2:14" ht="29.25" customHeight="1" thickBot="1" x14ac:dyDescent="0.25">
      <c r="C139" s="26" t="s">
        <v>101</v>
      </c>
      <c r="D139" s="27"/>
      <c r="E139" s="27"/>
      <c r="F139" s="28"/>
      <c r="G139" s="26" t="s">
        <v>102</v>
      </c>
      <c r="H139" s="27"/>
      <c r="I139" s="27"/>
      <c r="J139" s="28"/>
      <c r="K139" s="29" t="s">
        <v>58</v>
      </c>
      <c r="L139" s="30"/>
      <c r="M139" s="30"/>
      <c r="N139" s="30"/>
    </row>
    <row r="140" spans="2:14" ht="57.75" customHeight="1" thickBot="1" x14ac:dyDescent="0.25">
      <c r="C140" s="12" t="s">
        <v>60</v>
      </c>
      <c r="D140" s="12" t="s">
        <v>70</v>
      </c>
      <c r="E140" s="12" t="s">
        <v>69</v>
      </c>
      <c r="F140" s="12" t="s">
        <v>62</v>
      </c>
      <c r="G140" s="12" t="s">
        <v>60</v>
      </c>
      <c r="H140" s="12" t="s">
        <v>70</v>
      </c>
      <c r="I140" s="12" t="s">
        <v>69</v>
      </c>
      <c r="J140" s="12" t="s">
        <v>62</v>
      </c>
      <c r="K140" s="12" t="s">
        <v>60</v>
      </c>
      <c r="L140" s="12" t="s">
        <v>70</v>
      </c>
      <c r="M140" s="12" t="s">
        <v>69</v>
      </c>
      <c r="N140" s="12" t="s">
        <v>62</v>
      </c>
    </row>
    <row r="141" spans="2:14" ht="15" thickBot="1" x14ac:dyDescent="0.25">
      <c r="B141" s="4" t="s">
        <v>71</v>
      </c>
      <c r="C141" s="10">
        <v>5</v>
      </c>
      <c r="D141" s="10">
        <v>0</v>
      </c>
      <c r="E141" s="10">
        <v>2</v>
      </c>
      <c r="F141" s="10">
        <v>7</v>
      </c>
      <c r="G141" s="10">
        <v>7</v>
      </c>
      <c r="H141" s="10">
        <v>0</v>
      </c>
      <c r="I141" s="10">
        <v>0</v>
      </c>
      <c r="J141" s="10">
        <v>7</v>
      </c>
      <c r="K141" s="6">
        <f>IF(C141=0,"-",(G141-C141)/C141)</f>
        <v>0.4</v>
      </c>
      <c r="L141" s="6" t="str">
        <f t="shared" ref="L141:N145" si="15">IF(D141=0,"-",(H141-D141)/D141)</f>
        <v>-</v>
      </c>
      <c r="M141" s="6">
        <f t="shared" si="15"/>
        <v>-1</v>
      </c>
      <c r="N141" s="6">
        <f t="shared" si="15"/>
        <v>0</v>
      </c>
    </row>
    <row r="142" spans="2:14" ht="15" thickBot="1" x14ac:dyDescent="0.25">
      <c r="B142" s="4" t="s">
        <v>72</v>
      </c>
      <c r="C142" s="10">
        <v>4</v>
      </c>
      <c r="D142" s="10">
        <v>0</v>
      </c>
      <c r="E142" s="10">
        <v>1</v>
      </c>
      <c r="F142" s="10">
        <v>5</v>
      </c>
      <c r="G142" s="10">
        <v>0</v>
      </c>
      <c r="H142" s="10">
        <v>0</v>
      </c>
      <c r="I142" s="10">
        <v>0</v>
      </c>
      <c r="J142" s="10">
        <v>0</v>
      </c>
      <c r="K142" s="6">
        <f t="shared" ref="K142:K145" si="16">IF(C142=0,"-",(G142-C142)/C142)</f>
        <v>-1</v>
      </c>
      <c r="L142" s="6" t="str">
        <f t="shared" si="15"/>
        <v>-</v>
      </c>
      <c r="M142" s="6">
        <f t="shared" si="15"/>
        <v>-1</v>
      </c>
      <c r="N142" s="6">
        <f t="shared" si="15"/>
        <v>-1</v>
      </c>
    </row>
    <row r="143" spans="2:14" ht="15" thickBot="1" x14ac:dyDescent="0.25">
      <c r="B143" s="4" t="s">
        <v>73</v>
      </c>
      <c r="C143" s="10">
        <v>23</v>
      </c>
      <c r="D143" s="10">
        <v>0</v>
      </c>
      <c r="E143" s="10">
        <v>3</v>
      </c>
      <c r="F143" s="10">
        <v>26</v>
      </c>
      <c r="G143" s="10">
        <v>35</v>
      </c>
      <c r="H143" s="10">
        <v>0</v>
      </c>
      <c r="I143" s="10">
        <v>1</v>
      </c>
      <c r="J143" s="10">
        <v>36</v>
      </c>
      <c r="K143" s="6">
        <f t="shared" si="16"/>
        <v>0.52173913043478259</v>
      </c>
      <c r="L143" s="6" t="str">
        <f t="shared" si="15"/>
        <v>-</v>
      </c>
      <c r="M143" s="6">
        <f t="shared" si="15"/>
        <v>-0.66666666666666663</v>
      </c>
      <c r="N143" s="6">
        <f t="shared" si="15"/>
        <v>0.38461538461538464</v>
      </c>
    </row>
    <row r="144" spans="2:14" ht="15" thickBot="1" x14ac:dyDescent="0.25">
      <c r="B144" s="4" t="s">
        <v>74</v>
      </c>
      <c r="C144" s="10">
        <v>15</v>
      </c>
      <c r="D144" s="10">
        <v>0</v>
      </c>
      <c r="E144" s="10">
        <v>0</v>
      </c>
      <c r="F144" s="10">
        <v>15</v>
      </c>
      <c r="G144" s="10">
        <v>12</v>
      </c>
      <c r="H144" s="10">
        <v>0</v>
      </c>
      <c r="I144" s="10">
        <v>3</v>
      </c>
      <c r="J144" s="10">
        <v>15</v>
      </c>
      <c r="K144" s="6">
        <f t="shared" si="16"/>
        <v>-0.2</v>
      </c>
      <c r="L144" s="6" t="str">
        <f t="shared" si="15"/>
        <v>-</v>
      </c>
      <c r="M144" s="6" t="str">
        <f t="shared" si="15"/>
        <v>-</v>
      </c>
      <c r="N144" s="6">
        <f t="shared" si="15"/>
        <v>0</v>
      </c>
    </row>
    <row r="145" spans="2:14" ht="15" thickBot="1" x14ac:dyDescent="0.25">
      <c r="B145" s="4" t="s">
        <v>75</v>
      </c>
      <c r="C145" s="10">
        <v>0</v>
      </c>
      <c r="D145" s="10">
        <v>0</v>
      </c>
      <c r="E145" s="10">
        <v>0</v>
      </c>
      <c r="F145" s="10">
        <v>0</v>
      </c>
      <c r="G145" s="10">
        <v>0</v>
      </c>
      <c r="H145" s="10">
        <v>0</v>
      </c>
      <c r="I145" s="10">
        <v>0</v>
      </c>
      <c r="J145" s="10">
        <v>0</v>
      </c>
      <c r="K145" s="6" t="str">
        <f t="shared" si="16"/>
        <v>-</v>
      </c>
      <c r="L145" s="6" t="str">
        <f t="shared" si="15"/>
        <v>-</v>
      </c>
      <c r="M145" s="6" t="str">
        <f t="shared" si="15"/>
        <v>-</v>
      </c>
      <c r="N145" s="6" t="str">
        <f t="shared" si="15"/>
        <v>-</v>
      </c>
    </row>
    <row r="146" spans="2:14" ht="15" thickBot="1" x14ac:dyDescent="0.25">
      <c r="B146" s="7" t="s">
        <v>68</v>
      </c>
      <c r="C146" s="10">
        <v>47</v>
      </c>
      <c r="D146" s="10">
        <v>0</v>
      </c>
      <c r="E146" s="10">
        <v>6</v>
      </c>
      <c r="F146" s="10">
        <v>53</v>
      </c>
      <c r="G146" s="10">
        <v>54</v>
      </c>
      <c r="H146" s="10">
        <v>0</v>
      </c>
      <c r="I146" s="10">
        <v>4</v>
      </c>
      <c r="J146" s="10">
        <v>58</v>
      </c>
      <c r="K146" s="6">
        <f t="shared" ref="K146" si="17">IF(C146=0,"-",(G146-C146)/C146)</f>
        <v>0.14893617021276595</v>
      </c>
      <c r="L146" s="6" t="str">
        <f t="shared" ref="L146" si="18">IF(D146=0,"-",(H146-D146)/D146)</f>
        <v>-</v>
      </c>
      <c r="M146" s="6">
        <f t="shared" ref="M146" si="19">IF(E146=0,"-",(I146-E146)/E146)</f>
        <v>-0.33333333333333331</v>
      </c>
      <c r="N146" s="6">
        <f t="shared" ref="N146" si="20">IF(F146=0,"-",(J146-F146)/F146)</f>
        <v>9.4339622641509441E-2</v>
      </c>
    </row>
    <row r="147" spans="2:14" ht="29.25" thickBot="1" x14ac:dyDescent="0.25">
      <c r="B147" s="7" t="s">
        <v>76</v>
      </c>
      <c r="C147" s="6">
        <f t="shared" ref="C147:J148" si="21">IF(C141=0,"-",(C141/(C141+C143)))</f>
        <v>0.17857142857142858</v>
      </c>
      <c r="D147" s="6" t="str">
        <f t="shared" si="21"/>
        <v>-</v>
      </c>
      <c r="E147" s="6">
        <f t="shared" si="21"/>
        <v>0.4</v>
      </c>
      <c r="F147" s="6">
        <f t="shared" si="21"/>
        <v>0.21212121212121213</v>
      </c>
      <c r="G147" s="6">
        <f t="shared" si="21"/>
        <v>0.16666666666666666</v>
      </c>
      <c r="H147" s="6" t="str">
        <f t="shared" si="21"/>
        <v>-</v>
      </c>
      <c r="I147" s="6" t="str">
        <f t="shared" si="21"/>
        <v>-</v>
      </c>
      <c r="J147" s="6">
        <f t="shared" si="21"/>
        <v>0.16279069767441862</v>
      </c>
      <c r="K147" s="6">
        <f>IF(OR(C147="-",G147="-"),"-",(G147-C147)/C147)</f>
        <v>-6.6666666666666735E-2</v>
      </c>
      <c r="L147" s="6" t="str">
        <f t="shared" ref="L147:N148" si="22">IF(OR(D147="-",H147="-"),"-",(H147-D147)/D147)</f>
        <v>-</v>
      </c>
      <c r="M147" s="6" t="str">
        <f t="shared" si="22"/>
        <v>-</v>
      </c>
      <c r="N147" s="6">
        <f t="shared" si="22"/>
        <v>-0.23255813953488369</v>
      </c>
    </row>
    <row r="148" spans="2:14" ht="29.25" thickBot="1" x14ac:dyDescent="0.25">
      <c r="B148" s="7" t="s">
        <v>77</v>
      </c>
      <c r="C148" s="6">
        <f t="shared" si="21"/>
        <v>0.21052631578947367</v>
      </c>
      <c r="D148" s="6" t="str">
        <f t="shared" si="21"/>
        <v>-</v>
      </c>
      <c r="E148" s="6">
        <f t="shared" si="21"/>
        <v>1</v>
      </c>
      <c r="F148" s="6">
        <f t="shared" si="21"/>
        <v>0.25</v>
      </c>
      <c r="G148" s="6" t="str">
        <f t="shared" si="21"/>
        <v>-</v>
      </c>
      <c r="H148" s="6" t="str">
        <f t="shared" si="21"/>
        <v>-</v>
      </c>
      <c r="I148" s="6" t="str">
        <f t="shared" si="21"/>
        <v>-</v>
      </c>
      <c r="J148" s="6" t="str">
        <f t="shared" si="21"/>
        <v>-</v>
      </c>
      <c r="K148" s="6" t="str">
        <f>IF(OR(C148="-",G148="-"),"-",(G148-C148)/C148)</f>
        <v>-</v>
      </c>
      <c r="L148" s="6" t="str">
        <f t="shared" si="22"/>
        <v>-</v>
      </c>
      <c r="M148" s="6" t="str">
        <f t="shared" si="22"/>
        <v>-</v>
      </c>
      <c r="N148" s="6" t="str">
        <f t="shared" si="22"/>
        <v>-</v>
      </c>
    </row>
    <row r="151" spans="2:14" ht="14.25" x14ac:dyDescent="0.2">
      <c r="B151" s="7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</row>
    <row r="152" spans="2:14" ht="14.25" x14ac:dyDescent="0.2">
      <c r="B152" s="7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</row>
    <row r="153" spans="2:14" ht="14.25" x14ac:dyDescent="0.2">
      <c r="B153" s="7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</row>
    <row r="154" spans="2:14" ht="29.25" customHeight="1" thickBot="1" x14ac:dyDescent="0.25">
      <c r="B154" s="7"/>
      <c r="C154" s="8" t="s">
        <v>101</v>
      </c>
      <c r="D154" s="8" t="s">
        <v>102</v>
      </c>
      <c r="E154" s="8" t="s">
        <v>99</v>
      </c>
    </row>
    <row r="155" spans="2:14" ht="15" thickBot="1" x14ac:dyDescent="0.25">
      <c r="B155" s="4" t="s">
        <v>94</v>
      </c>
      <c r="C155" s="19">
        <v>38</v>
      </c>
      <c r="D155" s="19">
        <v>47</v>
      </c>
      <c r="E155" s="18">
        <f>IF(C155=0,"-",(D155-C155)/C155)</f>
        <v>0.23684210526315788</v>
      </c>
      <c r="F155" s="18"/>
      <c r="G155" s="18"/>
      <c r="H155" s="18"/>
      <c r="I155" s="18"/>
      <c r="J155" s="18"/>
      <c r="K155" s="18"/>
      <c r="L155" s="18"/>
      <c r="M155" s="18"/>
      <c r="N155" s="18"/>
    </row>
    <row r="156" spans="2:14" ht="15" thickBot="1" x14ac:dyDescent="0.25">
      <c r="B156" s="4" t="s">
        <v>95</v>
      </c>
      <c r="C156" s="19">
        <v>7</v>
      </c>
      <c r="D156" s="19">
        <v>7</v>
      </c>
      <c r="E156" s="18">
        <f t="shared" ref="E156:E157" si="23">IF(C156=0,"-",(D156-C156)/C156)</f>
        <v>0</v>
      </c>
      <c r="F156" s="18"/>
      <c r="G156" s="18"/>
      <c r="H156" s="18"/>
      <c r="I156" s="18"/>
      <c r="J156" s="18"/>
      <c r="K156" s="18"/>
      <c r="L156" s="18"/>
      <c r="M156" s="18"/>
      <c r="N156" s="18"/>
    </row>
    <row r="157" spans="2:14" ht="15" thickBot="1" x14ac:dyDescent="0.25">
      <c r="B157" s="4" t="s">
        <v>96</v>
      </c>
      <c r="C157" s="19">
        <v>2</v>
      </c>
      <c r="D157" s="19">
        <v>0</v>
      </c>
      <c r="E157" s="18">
        <f t="shared" si="23"/>
        <v>-1</v>
      </c>
      <c r="F157" s="18"/>
      <c r="G157" s="18"/>
      <c r="H157" s="18"/>
      <c r="I157" s="18"/>
      <c r="J157" s="18"/>
      <c r="K157" s="18"/>
      <c r="L157" s="18"/>
      <c r="M157" s="18"/>
      <c r="N157" s="18"/>
    </row>
    <row r="158" spans="2:14" ht="15" thickBot="1" x14ac:dyDescent="0.25">
      <c r="B158" s="4" t="s">
        <v>97</v>
      </c>
      <c r="C158" s="18">
        <f>IF(C155=0,"-",C155/(C155+C156+C157))</f>
        <v>0.80851063829787229</v>
      </c>
      <c r="D158" s="18">
        <f>IF(D155=0,"-",D155/(D155+D156+D157))</f>
        <v>0.87037037037037035</v>
      </c>
      <c r="E158" s="18">
        <f>IF(OR(C158="-",D158="-"),"-",(D158-C158)/C158)</f>
        <v>7.6510721247563404E-2</v>
      </c>
      <c r="F158" s="18"/>
      <c r="G158" s="18"/>
      <c r="H158" s="18"/>
      <c r="I158" s="18"/>
      <c r="J158" s="18"/>
      <c r="K158" s="18"/>
      <c r="L158" s="18"/>
      <c r="M158" s="18"/>
      <c r="N158" s="18"/>
    </row>
    <row r="159" spans="2:14" ht="14.25" x14ac:dyDescent="0.2">
      <c r="B159" s="7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</row>
    <row r="160" spans="2:14" ht="14.25" x14ac:dyDescent="0.2">
      <c r="B160" s="7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</row>
    <row r="163" spans="2:8" ht="42.75" customHeight="1" thickBot="1" x14ac:dyDescent="0.25">
      <c r="C163" s="8" t="s">
        <v>101</v>
      </c>
      <c r="D163" s="8" t="s">
        <v>102</v>
      </c>
      <c r="E163" s="8" t="s">
        <v>99</v>
      </c>
    </row>
    <row r="164" spans="2:8" ht="20.100000000000001" customHeight="1" thickBot="1" x14ac:dyDescent="0.25">
      <c r="B164" s="4" t="s">
        <v>38</v>
      </c>
      <c r="C164" s="5">
        <v>2</v>
      </c>
      <c r="D164" s="5">
        <v>1</v>
      </c>
      <c r="E164" s="6">
        <f t="shared" ref="E164:E166" si="24">IF(C164=0,"-",(D164-C164)/C164)</f>
        <v>-0.5</v>
      </c>
    </row>
    <row r="165" spans="2:8" ht="20.100000000000001" customHeight="1" thickBot="1" x14ac:dyDescent="0.25">
      <c r="B165" s="4" t="s">
        <v>41</v>
      </c>
      <c r="C165" s="5">
        <v>2</v>
      </c>
      <c r="D165" s="5">
        <v>1</v>
      </c>
      <c r="E165" s="6">
        <f t="shared" si="24"/>
        <v>-0.5</v>
      </c>
    </row>
    <row r="166" spans="2:8" ht="20.100000000000001" customHeight="1" thickBot="1" x14ac:dyDescent="0.25">
      <c r="B166" s="4" t="s">
        <v>42</v>
      </c>
      <c r="C166" s="5">
        <v>0</v>
      </c>
      <c r="D166" s="5">
        <v>0</v>
      </c>
      <c r="E166" s="6" t="str">
        <f t="shared" si="24"/>
        <v>-</v>
      </c>
    </row>
    <row r="167" spans="2:8" ht="20.100000000000001" customHeight="1" thickBot="1" x14ac:dyDescent="0.25">
      <c r="B167" s="4" t="s">
        <v>98</v>
      </c>
      <c r="C167" s="6">
        <f>IF(C164=0,"-",(C165+C166)/C164)</f>
        <v>1</v>
      </c>
      <c r="D167" s="6">
        <f>IF(D164=0,"-",(D165+D166)/D164)</f>
        <v>1</v>
      </c>
      <c r="E167" s="6">
        <f t="shared" ref="E167:E169" si="25">IF(OR(C167="-",D167="-"),"-",(D167-C167)/C167)</f>
        <v>0</v>
      </c>
    </row>
    <row r="168" spans="2:8" ht="20.100000000000001" customHeight="1" thickBot="1" x14ac:dyDescent="0.25">
      <c r="B168" s="4" t="s">
        <v>39</v>
      </c>
      <c r="C168" s="6">
        <v>1</v>
      </c>
      <c r="D168" s="6">
        <v>1</v>
      </c>
      <c r="E168" s="6">
        <f t="shared" si="25"/>
        <v>0</v>
      </c>
    </row>
    <row r="169" spans="2:8" ht="20.100000000000001" customHeight="1" thickBot="1" x14ac:dyDescent="0.25">
      <c r="B169" s="4" t="s">
        <v>40</v>
      </c>
      <c r="C169" s="6" t="s">
        <v>103</v>
      </c>
      <c r="D169" s="6" t="s">
        <v>103</v>
      </c>
      <c r="E169" s="6" t="str">
        <f t="shared" si="25"/>
        <v>-</v>
      </c>
    </row>
    <row r="175" spans="2:8" ht="42.75" customHeight="1" thickBot="1" x14ac:dyDescent="0.25">
      <c r="C175" s="8" t="s">
        <v>101</v>
      </c>
      <c r="D175" s="8" t="s">
        <v>102</v>
      </c>
      <c r="E175" s="8" t="s">
        <v>99</v>
      </c>
    </row>
    <row r="176" spans="2:8" ht="15" thickBot="1" x14ac:dyDescent="0.25">
      <c r="B176" s="15" t="s">
        <v>81</v>
      </c>
      <c r="C176" s="5">
        <v>3</v>
      </c>
      <c r="D176" s="5">
        <v>0</v>
      </c>
      <c r="E176" s="6">
        <f>IF(C176=0,"-",(D176-C176)/C176)</f>
        <v>-1</v>
      </c>
      <c r="H176" s="13"/>
    </row>
    <row r="177" spans="2:10" ht="15" thickBot="1" x14ac:dyDescent="0.25">
      <c r="B177" s="4" t="s">
        <v>43</v>
      </c>
      <c r="C177" s="5">
        <v>2</v>
      </c>
      <c r="D177" s="5">
        <v>0</v>
      </c>
      <c r="E177" s="6">
        <f t="shared" ref="E177:E183" si="26">IF(C177=0,"-",(D177-C177)/C177)</f>
        <v>-1</v>
      </c>
      <c r="H177" s="13"/>
    </row>
    <row r="178" spans="2:10" ht="15" thickBot="1" x14ac:dyDescent="0.25">
      <c r="B178" s="4" t="s">
        <v>47</v>
      </c>
      <c r="C178" s="5">
        <v>0</v>
      </c>
      <c r="D178" s="5">
        <v>0</v>
      </c>
      <c r="E178" s="6" t="str">
        <f t="shared" si="26"/>
        <v>-</v>
      </c>
      <c r="H178" s="13"/>
    </row>
    <row r="179" spans="2:10" ht="15" thickBot="1" x14ac:dyDescent="0.25">
      <c r="B179" s="4" t="s">
        <v>78</v>
      </c>
      <c r="C179" s="5">
        <v>1</v>
      </c>
      <c r="D179" s="5">
        <v>0</v>
      </c>
      <c r="E179" s="6">
        <f t="shared" si="26"/>
        <v>-1</v>
      </c>
      <c r="H179" s="13"/>
    </row>
    <row r="180" spans="2:10" ht="15" thickBot="1" x14ac:dyDescent="0.25">
      <c r="B180" s="15" t="s">
        <v>79</v>
      </c>
      <c r="C180" s="5">
        <v>59</v>
      </c>
      <c r="D180" s="5">
        <v>59</v>
      </c>
      <c r="E180" s="6">
        <f t="shared" si="26"/>
        <v>0</v>
      </c>
      <c r="H180" s="13"/>
    </row>
    <row r="181" spans="2:10" ht="15" thickBot="1" x14ac:dyDescent="0.25">
      <c r="B181" s="4" t="s">
        <v>47</v>
      </c>
      <c r="C181" s="5">
        <v>54</v>
      </c>
      <c r="D181" s="5">
        <v>52</v>
      </c>
      <c r="E181" s="6">
        <f t="shared" si="26"/>
        <v>-3.7037037037037035E-2</v>
      </c>
      <c r="H181" s="13"/>
    </row>
    <row r="182" spans="2:10" ht="15" thickBot="1" x14ac:dyDescent="0.25">
      <c r="B182" s="4" t="s">
        <v>70</v>
      </c>
      <c r="C182" s="5">
        <v>0</v>
      </c>
      <c r="D182" s="5">
        <v>0</v>
      </c>
      <c r="E182" s="6" t="str">
        <f t="shared" si="26"/>
        <v>-</v>
      </c>
      <c r="H182" s="13"/>
    </row>
    <row r="183" spans="2:10" ht="15" thickBot="1" x14ac:dyDescent="0.25">
      <c r="B183" s="4" t="s">
        <v>80</v>
      </c>
      <c r="C183" s="5">
        <v>5</v>
      </c>
      <c r="D183" s="5">
        <v>7</v>
      </c>
      <c r="E183" s="6">
        <f t="shared" si="26"/>
        <v>0.4</v>
      </c>
      <c r="H183" s="13"/>
    </row>
    <row r="184" spans="2:10" x14ac:dyDescent="0.2">
      <c r="B184" s="9"/>
      <c r="C184" s="9"/>
      <c r="D184" s="9"/>
      <c r="E184" s="9"/>
      <c r="F184" s="9"/>
      <c r="G184" s="9"/>
      <c r="H184" s="9"/>
      <c r="I184" s="9"/>
      <c r="J184" s="9"/>
    </row>
    <row r="185" spans="2:10" x14ac:dyDescent="0.2">
      <c r="B185" s="9"/>
      <c r="C185" s="9"/>
      <c r="D185" s="9"/>
      <c r="E185" s="9"/>
      <c r="F185" s="9"/>
      <c r="G185" s="9"/>
      <c r="H185" s="9"/>
      <c r="I185" s="9"/>
      <c r="J185" s="9"/>
    </row>
    <row r="194" spans="2:5" ht="42.75" customHeight="1" thickBot="1" x14ac:dyDescent="0.25">
      <c r="C194" s="8" t="s">
        <v>101</v>
      </c>
      <c r="D194" s="8" t="s">
        <v>102</v>
      </c>
      <c r="E194" s="8" t="s">
        <v>99</v>
      </c>
    </row>
    <row r="195" spans="2:5" ht="15" thickBot="1" x14ac:dyDescent="0.25">
      <c r="B195" s="4" t="s">
        <v>82</v>
      </c>
      <c r="C195" s="5">
        <v>2</v>
      </c>
      <c r="D195" s="5">
        <v>2</v>
      </c>
      <c r="E195" s="6">
        <f t="shared" ref="E195:E198" si="27">IF(C195=0,"-",(D195-C195)/C195)</f>
        <v>0</v>
      </c>
    </row>
    <row r="196" spans="2:5" ht="15" thickBot="1" x14ac:dyDescent="0.25">
      <c r="B196" s="4" t="s">
        <v>83</v>
      </c>
      <c r="C196" s="5">
        <v>0</v>
      </c>
      <c r="D196" s="5">
        <v>0</v>
      </c>
      <c r="E196" s="6" t="str">
        <f t="shared" si="27"/>
        <v>-</v>
      </c>
    </row>
    <row r="197" spans="2:5" ht="15" thickBot="1" x14ac:dyDescent="0.25">
      <c r="B197" s="4" t="s">
        <v>84</v>
      </c>
      <c r="C197" s="5">
        <v>2</v>
      </c>
      <c r="D197" s="5">
        <v>2</v>
      </c>
      <c r="E197" s="6">
        <f t="shared" si="27"/>
        <v>0</v>
      </c>
    </row>
    <row r="198" spans="2:5" ht="15" thickBot="1" x14ac:dyDescent="0.25">
      <c r="B198" s="4" t="s">
        <v>85</v>
      </c>
      <c r="C198" s="5">
        <v>2</v>
      </c>
      <c r="D198" s="5">
        <v>1</v>
      </c>
      <c r="E198" s="6">
        <f t="shared" si="27"/>
        <v>-0.5</v>
      </c>
    </row>
    <row r="204" spans="2:5" ht="42.75" customHeight="1" thickBot="1" x14ac:dyDescent="0.25">
      <c r="C204" s="8" t="s">
        <v>101</v>
      </c>
      <c r="D204" s="8" t="s">
        <v>102</v>
      </c>
      <c r="E204" s="8" t="s">
        <v>99</v>
      </c>
    </row>
    <row r="205" spans="2:5" ht="20.100000000000001" customHeight="1" thickBot="1" x14ac:dyDescent="0.25">
      <c r="B205" s="16" t="s">
        <v>88</v>
      </c>
      <c r="C205" s="5"/>
      <c r="D205" s="5"/>
      <c r="E205" s="6" t="str">
        <f t="shared" ref="E205:E208" si="28">IF(C205=0,"-",(D205-C205)/C205)</f>
        <v>-</v>
      </c>
    </row>
    <row r="206" spans="2:5" ht="20.100000000000001" customHeight="1" thickBot="1" x14ac:dyDescent="0.25">
      <c r="B206" s="17" t="s">
        <v>89</v>
      </c>
      <c r="C206" s="5">
        <v>2</v>
      </c>
      <c r="D206" s="5">
        <v>2</v>
      </c>
      <c r="E206" s="6">
        <f t="shared" si="28"/>
        <v>0</v>
      </c>
    </row>
    <row r="207" spans="2:5" ht="20.100000000000001" customHeight="1" thickBot="1" x14ac:dyDescent="0.25">
      <c r="B207" s="17" t="s">
        <v>86</v>
      </c>
      <c r="C207" s="5">
        <v>2</v>
      </c>
      <c r="D207" s="5">
        <v>0</v>
      </c>
      <c r="E207" s="6">
        <f t="shared" si="28"/>
        <v>-1</v>
      </c>
    </row>
    <row r="208" spans="2:5" ht="20.100000000000001" customHeight="1" thickBot="1" x14ac:dyDescent="0.25">
      <c r="B208" s="17" t="s">
        <v>87</v>
      </c>
      <c r="C208" s="5">
        <v>0</v>
      </c>
      <c r="D208" s="5">
        <v>2</v>
      </c>
      <c r="E208" s="6" t="str">
        <f t="shared" si="28"/>
        <v>-</v>
      </c>
    </row>
    <row r="209" spans="2:5" ht="20.100000000000001" customHeight="1" thickBot="1" x14ac:dyDescent="0.25">
      <c r="B209" s="17" t="s">
        <v>90</v>
      </c>
      <c r="C209" s="5"/>
      <c r="D209" s="5"/>
      <c r="E209" s="6"/>
    </row>
    <row r="210" spans="2:5" ht="20.100000000000001" customHeight="1" thickBot="1" x14ac:dyDescent="0.25">
      <c r="B210" s="17" t="s">
        <v>89</v>
      </c>
      <c r="C210" s="5">
        <v>0</v>
      </c>
      <c r="D210" s="5">
        <v>0</v>
      </c>
      <c r="E210" s="6" t="str">
        <f>IF(C210=0,"-",(D210-C210)/C210)</f>
        <v>-</v>
      </c>
    </row>
    <row r="211" spans="2:5" ht="15" thickBot="1" x14ac:dyDescent="0.25">
      <c r="B211" s="17" t="s">
        <v>86</v>
      </c>
      <c r="C211" s="5">
        <v>0</v>
      </c>
      <c r="D211" s="5">
        <v>0</v>
      </c>
      <c r="E211" s="6" t="str">
        <f t="shared" ref="E211:E212" si="29">IF(C211=0,"-",(D211-C211)/C211)</f>
        <v>-</v>
      </c>
    </row>
    <row r="212" spans="2:5" ht="15" thickBot="1" x14ac:dyDescent="0.25">
      <c r="B212" s="17" t="s">
        <v>87</v>
      </c>
      <c r="C212" s="5">
        <v>0</v>
      </c>
      <c r="D212" s="5">
        <v>0</v>
      </c>
      <c r="E212" s="6" t="str">
        <f t="shared" si="29"/>
        <v>-</v>
      </c>
    </row>
    <row r="218" spans="2:5" ht="42.75" customHeight="1" thickBot="1" x14ac:dyDescent="0.25">
      <c r="C218" s="8" t="s">
        <v>101</v>
      </c>
      <c r="D218" s="8" t="s">
        <v>102</v>
      </c>
      <c r="E218" s="8" t="s">
        <v>99</v>
      </c>
    </row>
    <row r="219" spans="2:5" ht="15" thickBot="1" x14ac:dyDescent="0.25">
      <c r="B219" s="16" t="s">
        <v>91</v>
      </c>
      <c r="C219" s="5">
        <v>3</v>
      </c>
      <c r="D219" s="5">
        <v>4</v>
      </c>
      <c r="E219" s="6">
        <f t="shared" ref="E219:E221" si="30">IF(C219=0,"-",(D219-C219)/C219)</f>
        <v>0.33333333333333331</v>
      </c>
    </row>
    <row r="220" spans="2:5" ht="15" thickBot="1" x14ac:dyDescent="0.25">
      <c r="B220" s="16" t="s">
        <v>92</v>
      </c>
      <c r="C220" s="5">
        <v>3</v>
      </c>
      <c r="D220" s="5">
        <v>6</v>
      </c>
      <c r="E220" s="6">
        <f t="shared" si="30"/>
        <v>1</v>
      </c>
    </row>
    <row r="221" spans="2:5" ht="15" thickBot="1" x14ac:dyDescent="0.25">
      <c r="B221" s="16" t="s">
        <v>93</v>
      </c>
      <c r="C221" s="5">
        <v>6</v>
      </c>
      <c r="D221" s="5">
        <v>6</v>
      </c>
      <c r="E221" s="6">
        <f t="shared" si="30"/>
        <v>0</v>
      </c>
    </row>
    <row r="222" spans="2:5" ht="15" thickBot="1" x14ac:dyDescent="0.25">
      <c r="C222" s="5"/>
      <c r="D222" s="5"/>
      <c r="E222" s="6"/>
    </row>
    <row r="223" spans="2:5" ht="15" thickBot="1" x14ac:dyDescent="0.25">
      <c r="C223" s="5"/>
      <c r="D223" s="5"/>
      <c r="E223" s="6"/>
    </row>
    <row r="224" spans="2:5" ht="15" thickBot="1" x14ac:dyDescent="0.25">
      <c r="C224" s="5"/>
      <c r="D224" s="5"/>
      <c r="E224" s="6"/>
    </row>
    <row r="225" spans="3:5" ht="15" thickBot="1" x14ac:dyDescent="0.25">
      <c r="C225" s="5"/>
      <c r="D225" s="5"/>
      <c r="E225" s="6"/>
    </row>
    <row r="226" spans="3:5" ht="15" thickBot="1" x14ac:dyDescent="0.25">
      <c r="C226" s="5"/>
      <c r="D226" s="5"/>
      <c r="E226" s="6"/>
    </row>
  </sheetData>
  <mergeCells count="6">
    <mergeCell ref="C124:F124"/>
    <mergeCell ref="G124:J124"/>
    <mergeCell ref="K124:N124"/>
    <mergeCell ref="C139:F139"/>
    <mergeCell ref="G139:J139"/>
    <mergeCell ref="K139:N139"/>
  </mergeCells>
  <pageMargins left="0.70866141732283472" right="0.70866141732283472" top="0.74803149606299213" bottom="0.74803149606299213" header="0.31496062992125984" footer="0.31496062992125984"/>
  <pageSetup paperSize="9" scale="35" fitToWidth="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26"/>
  <sheetViews>
    <sheetView workbookViewId="0"/>
  </sheetViews>
  <sheetFormatPr baseColWidth="10" defaultRowHeight="12.75" x14ac:dyDescent="0.2"/>
  <cols>
    <col min="2" max="2" width="56.875" bestFit="1" customWidth="1"/>
    <col min="3" max="4" width="12.5" customWidth="1"/>
    <col min="5" max="5" width="12.75" customWidth="1"/>
    <col min="6" max="6" width="8.75" bestFit="1" customWidth="1"/>
    <col min="7" max="7" width="11.625" customWidth="1"/>
    <col min="8" max="8" width="12.125" customWidth="1"/>
    <col min="9" max="9" width="12.75" customWidth="1"/>
    <col min="10" max="10" width="8.75" bestFit="1" customWidth="1"/>
    <col min="11" max="11" width="11.625" bestFit="1" customWidth="1"/>
    <col min="12" max="12" width="12" bestFit="1" customWidth="1"/>
    <col min="13" max="13" width="12.75" customWidth="1"/>
    <col min="14" max="14" width="9.625" bestFit="1" customWidth="1"/>
  </cols>
  <sheetData>
    <row r="1" spans="1:5" ht="15" thickBot="1" x14ac:dyDescent="0.25">
      <c r="A1" s="5"/>
      <c r="B1" s="5"/>
    </row>
    <row r="2" spans="1:5" ht="15" thickBot="1" x14ac:dyDescent="0.25">
      <c r="A2" s="5"/>
      <c r="B2" s="5"/>
    </row>
    <row r="3" spans="1:5" ht="15" thickBot="1" x14ac:dyDescent="0.25">
      <c r="A3" s="5"/>
      <c r="B3" s="5"/>
    </row>
    <row r="11" spans="1:5" ht="27" customHeight="1" x14ac:dyDescent="0.2">
      <c r="B11" s="20" t="str">
        <f>Portada!B9</f>
        <v>2º Trimestre 2019</v>
      </c>
    </row>
    <row r="13" spans="1:5" ht="42.75" customHeight="1" thickBot="1" x14ac:dyDescent="0.25">
      <c r="C13" s="8" t="s">
        <v>101</v>
      </c>
      <c r="D13" s="8" t="s">
        <v>102</v>
      </c>
      <c r="E13" s="8" t="s">
        <v>99</v>
      </c>
    </row>
    <row r="14" spans="1:5" ht="20.100000000000001" customHeight="1" thickBot="1" x14ac:dyDescent="0.25">
      <c r="B14" s="4" t="s">
        <v>22</v>
      </c>
      <c r="C14" s="5">
        <v>749</v>
      </c>
      <c r="D14" s="5">
        <v>697</v>
      </c>
      <c r="E14" s="6">
        <f>IF(C14&gt;0,(D14-C14)/C14,"-")</f>
        <v>-6.9425901201602136E-2</v>
      </c>
    </row>
    <row r="15" spans="1:5" ht="20.100000000000001" customHeight="1" thickBot="1" x14ac:dyDescent="0.25">
      <c r="B15" s="4" t="s">
        <v>17</v>
      </c>
      <c r="C15" s="5">
        <v>660</v>
      </c>
      <c r="D15" s="5">
        <v>697</v>
      </c>
      <c r="E15" s="6">
        <f t="shared" ref="E15:E23" si="0">IF(C15&gt;0,(D15-C15)/C15,"-")</f>
        <v>5.6060606060606061E-2</v>
      </c>
    </row>
    <row r="16" spans="1:5" ht="20.100000000000001" customHeight="1" thickBot="1" x14ac:dyDescent="0.25">
      <c r="B16" s="4" t="s">
        <v>18</v>
      </c>
      <c r="C16" s="5">
        <v>564</v>
      </c>
      <c r="D16" s="5">
        <v>540</v>
      </c>
      <c r="E16" s="6">
        <f t="shared" si="0"/>
        <v>-4.2553191489361701E-2</v>
      </c>
    </row>
    <row r="17" spans="2:5" ht="20.100000000000001" customHeight="1" thickBot="1" x14ac:dyDescent="0.25">
      <c r="B17" s="4" t="s">
        <v>19</v>
      </c>
      <c r="C17" s="5">
        <v>96</v>
      </c>
      <c r="D17" s="5">
        <v>157</v>
      </c>
      <c r="E17" s="6">
        <f t="shared" si="0"/>
        <v>0.63541666666666663</v>
      </c>
    </row>
    <row r="18" spans="2:5" ht="20.100000000000001" customHeight="1" thickBot="1" x14ac:dyDescent="0.25">
      <c r="B18" s="4" t="s">
        <v>20</v>
      </c>
      <c r="C18" s="6">
        <f>C17/C15</f>
        <v>0.14545454545454545</v>
      </c>
      <c r="D18" s="6">
        <f>D17/D15</f>
        <v>0.22525107604017217</v>
      </c>
      <c r="E18" s="6">
        <f t="shared" si="0"/>
        <v>0.54860114777618374</v>
      </c>
    </row>
    <row r="19" spans="2:5" ht="30" customHeight="1" thickBot="1" x14ac:dyDescent="0.25">
      <c r="B19" s="4" t="s">
        <v>23</v>
      </c>
      <c r="C19" s="5">
        <v>117</v>
      </c>
      <c r="D19" s="5">
        <v>183</v>
      </c>
      <c r="E19" s="6">
        <f t="shared" si="0"/>
        <v>0.5641025641025641</v>
      </c>
    </row>
    <row r="20" spans="2:5" ht="20.100000000000001" customHeight="1" thickBot="1" x14ac:dyDescent="0.25">
      <c r="B20" s="4" t="s">
        <v>24</v>
      </c>
      <c r="C20" s="5">
        <v>100</v>
      </c>
      <c r="D20" s="5">
        <v>145</v>
      </c>
      <c r="E20" s="6">
        <f t="shared" si="0"/>
        <v>0.45</v>
      </c>
    </row>
    <row r="21" spans="2:5" ht="20.100000000000001" customHeight="1" thickBot="1" x14ac:dyDescent="0.25">
      <c r="B21" s="4" t="s">
        <v>25</v>
      </c>
      <c r="C21" s="5">
        <v>17</v>
      </c>
      <c r="D21" s="5">
        <v>38</v>
      </c>
      <c r="E21" s="6">
        <f t="shared" si="0"/>
        <v>1.2352941176470589</v>
      </c>
    </row>
    <row r="22" spans="2:5" ht="20.100000000000001" customHeight="1" thickBot="1" x14ac:dyDescent="0.25">
      <c r="B22" s="4" t="s">
        <v>21</v>
      </c>
      <c r="C22" s="6">
        <f>C21/C19</f>
        <v>0.14529914529914531</v>
      </c>
      <c r="D22" s="6">
        <f t="shared" ref="D22" si="1">D21/D19</f>
        <v>0.20765027322404372</v>
      </c>
      <c r="E22" s="6">
        <f t="shared" si="0"/>
        <v>0.42912246865959491</v>
      </c>
    </row>
    <row r="23" spans="2:5" ht="20.100000000000001" customHeight="1" thickBot="1" x14ac:dyDescent="0.25">
      <c r="B23" s="7" t="s">
        <v>26</v>
      </c>
      <c r="C23" s="6">
        <v>0.12278932700286137</v>
      </c>
      <c r="D23" s="6">
        <v>0.13038321816460835</v>
      </c>
      <c r="E23" s="6">
        <f t="shared" si="0"/>
        <v>6.1844879739181416E-2</v>
      </c>
    </row>
    <row r="31" spans="2:5" ht="42.75" customHeight="1" thickBot="1" x14ac:dyDescent="0.25">
      <c r="C31" s="8" t="s">
        <v>101</v>
      </c>
      <c r="D31" s="8" t="s">
        <v>102</v>
      </c>
      <c r="E31" s="8" t="s">
        <v>99</v>
      </c>
    </row>
    <row r="32" spans="2:5" ht="20.100000000000001" customHeight="1" thickBot="1" x14ac:dyDescent="0.25">
      <c r="B32" s="4" t="s">
        <v>27</v>
      </c>
      <c r="C32" s="5">
        <v>216</v>
      </c>
      <c r="D32" s="5">
        <v>201</v>
      </c>
      <c r="E32" s="6">
        <f>IF(C32&gt;0,(D32-C32)/C32,"-")</f>
        <v>-6.9444444444444448E-2</v>
      </c>
    </row>
    <row r="33" spans="2:5" ht="20.100000000000001" customHeight="1" thickBot="1" x14ac:dyDescent="0.25">
      <c r="B33" s="4" t="s">
        <v>29</v>
      </c>
      <c r="C33" s="5">
        <v>0</v>
      </c>
      <c r="D33" s="5">
        <v>0</v>
      </c>
      <c r="E33" s="6" t="str">
        <f t="shared" ref="E33:E35" si="2">IF(C33&gt;0,(D33-C33)/C33,"-")</f>
        <v>-</v>
      </c>
    </row>
    <row r="34" spans="2:5" ht="20.100000000000001" customHeight="1" thickBot="1" x14ac:dyDescent="0.25">
      <c r="B34" s="4" t="s">
        <v>28</v>
      </c>
      <c r="C34" s="5">
        <v>161</v>
      </c>
      <c r="D34" s="5">
        <v>146</v>
      </c>
      <c r="E34" s="6">
        <f t="shared" si="2"/>
        <v>-9.3167701863354033E-2</v>
      </c>
    </row>
    <row r="35" spans="2:5" ht="20.100000000000001" customHeight="1" thickBot="1" x14ac:dyDescent="0.25">
      <c r="B35" s="4" t="s">
        <v>30</v>
      </c>
      <c r="C35" s="5">
        <v>55</v>
      </c>
      <c r="D35" s="5">
        <v>55</v>
      </c>
      <c r="E35" s="6">
        <f t="shared" si="2"/>
        <v>0</v>
      </c>
    </row>
    <row r="41" spans="2:5" ht="42.75" customHeight="1" thickBot="1" x14ac:dyDescent="0.25">
      <c r="C41" s="8" t="s">
        <v>101</v>
      </c>
      <c r="D41" s="8" t="s">
        <v>102</v>
      </c>
      <c r="E41" s="8" t="s">
        <v>99</v>
      </c>
    </row>
    <row r="42" spans="2:5" ht="20.100000000000001" customHeight="1" thickBot="1" x14ac:dyDescent="0.25">
      <c r="B42" s="4" t="s">
        <v>33</v>
      </c>
      <c r="C42" s="5">
        <v>100</v>
      </c>
      <c r="D42" s="5">
        <v>103</v>
      </c>
      <c r="E42" s="6">
        <f>IF(C42&gt;0,(D42-C42)/C42,"-")</f>
        <v>0.03</v>
      </c>
    </row>
    <row r="43" spans="2:5" ht="20.100000000000001" customHeight="1" thickBot="1" x14ac:dyDescent="0.25">
      <c r="B43" s="4" t="s">
        <v>34</v>
      </c>
      <c r="C43" s="5">
        <v>10</v>
      </c>
      <c r="D43" s="5">
        <v>11</v>
      </c>
      <c r="E43" s="6">
        <f t="shared" ref="E43:E49" si="3">IF(C43&gt;0,(D43-C43)/C43,"-")</f>
        <v>0.1</v>
      </c>
    </row>
    <row r="44" spans="2:5" ht="20.100000000000001" customHeight="1" thickBot="1" x14ac:dyDescent="0.25">
      <c r="B44" s="4" t="s">
        <v>31</v>
      </c>
      <c r="C44" s="5">
        <v>8</v>
      </c>
      <c r="D44" s="5">
        <v>4</v>
      </c>
      <c r="E44" s="6">
        <f t="shared" si="3"/>
        <v>-0.5</v>
      </c>
    </row>
    <row r="45" spans="2:5" ht="20.100000000000001" customHeight="1" thickBot="1" x14ac:dyDescent="0.25">
      <c r="B45" s="4" t="s">
        <v>32</v>
      </c>
      <c r="C45" s="5">
        <v>237</v>
      </c>
      <c r="D45" s="5">
        <v>262</v>
      </c>
      <c r="E45" s="6">
        <f t="shared" si="3"/>
        <v>0.10548523206751055</v>
      </c>
    </row>
    <row r="46" spans="2:5" ht="20.100000000000001" customHeight="1" thickBot="1" x14ac:dyDescent="0.25">
      <c r="B46" s="4" t="s">
        <v>35</v>
      </c>
      <c r="C46" s="5">
        <v>203</v>
      </c>
      <c r="D46" s="5">
        <v>143</v>
      </c>
      <c r="E46" s="6">
        <f t="shared" si="3"/>
        <v>-0.29556650246305421</v>
      </c>
    </row>
    <row r="47" spans="2:5" ht="20.100000000000001" customHeight="1" thickBot="1" x14ac:dyDescent="0.25">
      <c r="B47" s="4" t="s">
        <v>67</v>
      </c>
      <c r="C47" s="5">
        <v>98</v>
      </c>
      <c r="D47" s="5">
        <v>72</v>
      </c>
      <c r="E47" s="6">
        <f t="shared" si="3"/>
        <v>-0.26530612244897961</v>
      </c>
    </row>
    <row r="48" spans="2:5" ht="20.100000000000001" customHeight="1" collapsed="1" thickBot="1" x14ac:dyDescent="0.25">
      <c r="B48" s="4" t="s">
        <v>36</v>
      </c>
      <c r="C48" s="6">
        <f>C42/(C42+C43)</f>
        <v>0.90909090909090906</v>
      </c>
      <c r="D48" s="6">
        <f>D42/(D42+D43)</f>
        <v>0.90350877192982459</v>
      </c>
      <c r="E48" s="6">
        <f t="shared" si="3"/>
        <v>-6.1403508771929131E-3</v>
      </c>
    </row>
    <row r="49" spans="2:5" ht="20.100000000000001" customHeight="1" thickBot="1" x14ac:dyDescent="0.25">
      <c r="B49" s="4" t="s">
        <v>37</v>
      </c>
      <c r="C49" s="6">
        <f>C45/(C44+C45)</f>
        <v>0.96734693877551026</v>
      </c>
      <c r="D49" s="6">
        <f t="shared" ref="D49" si="4">D45/(D44+D45)</f>
        <v>0.98496240601503759</v>
      </c>
      <c r="E49" s="6">
        <f t="shared" si="3"/>
        <v>1.821008216744387E-2</v>
      </c>
    </row>
    <row r="55" spans="2:5" ht="42.75" customHeight="1" thickBot="1" x14ac:dyDescent="0.25">
      <c r="C55" s="8" t="s">
        <v>101</v>
      </c>
      <c r="D55" s="8" t="s">
        <v>102</v>
      </c>
      <c r="E55" s="8" t="s">
        <v>99</v>
      </c>
    </row>
    <row r="56" spans="2:5" ht="20.100000000000001" customHeight="1" thickBot="1" x14ac:dyDescent="0.25">
      <c r="B56" s="4" t="s">
        <v>38</v>
      </c>
      <c r="C56" s="5">
        <v>110</v>
      </c>
      <c r="D56" s="5">
        <v>114</v>
      </c>
      <c r="E56" s="6">
        <f>IF(C56&gt;0,(D56-C56)/C56,"-")</f>
        <v>3.6363636363636362E-2</v>
      </c>
    </row>
    <row r="57" spans="2:5" ht="20.100000000000001" customHeight="1" thickBot="1" x14ac:dyDescent="0.25">
      <c r="B57" s="4" t="s">
        <v>41</v>
      </c>
      <c r="C57" s="5">
        <v>87</v>
      </c>
      <c r="D57" s="5">
        <v>82</v>
      </c>
      <c r="E57" s="6">
        <f t="shared" ref="E57:E61" si="5">IF(C57&gt;0,(D57-C57)/C57,"-")</f>
        <v>-5.7471264367816091E-2</v>
      </c>
    </row>
    <row r="58" spans="2:5" ht="20.100000000000001" customHeight="1" thickBot="1" x14ac:dyDescent="0.25">
      <c r="B58" s="4" t="s">
        <v>42</v>
      </c>
      <c r="C58" s="5">
        <v>13</v>
      </c>
      <c r="D58" s="5">
        <v>21</v>
      </c>
      <c r="E58" s="6">
        <f t="shared" si="5"/>
        <v>0.61538461538461542</v>
      </c>
    </row>
    <row r="59" spans="2:5" ht="20.100000000000001" customHeight="1" collapsed="1" thickBot="1" x14ac:dyDescent="0.25">
      <c r="B59" s="4" t="s">
        <v>98</v>
      </c>
      <c r="C59" s="6">
        <f>(C57+C58)/C56</f>
        <v>0.90909090909090906</v>
      </c>
      <c r="D59" s="6">
        <f>(D57+D58)/D56</f>
        <v>0.90350877192982459</v>
      </c>
      <c r="E59" s="6">
        <f t="shared" si="5"/>
        <v>-6.1403508771929131E-3</v>
      </c>
    </row>
    <row r="60" spans="2:5" ht="20.100000000000001" customHeight="1" thickBot="1" x14ac:dyDescent="0.25">
      <c r="B60" s="4" t="s">
        <v>39</v>
      </c>
      <c r="C60" s="6">
        <v>0.89690721649484539</v>
      </c>
      <c r="D60" s="6">
        <v>0.89130434782608692</v>
      </c>
      <c r="E60" s="6">
        <f t="shared" si="5"/>
        <v>-6.2468765617192199E-3</v>
      </c>
    </row>
    <row r="61" spans="2:5" ht="20.100000000000001" customHeight="1" thickBot="1" x14ac:dyDescent="0.25">
      <c r="B61" s="4" t="s">
        <v>40</v>
      </c>
      <c r="C61" s="6">
        <v>1</v>
      </c>
      <c r="D61" s="6">
        <v>0.95454545454545459</v>
      </c>
      <c r="E61" s="6">
        <f t="shared" si="5"/>
        <v>-4.5454545454545414E-2</v>
      </c>
    </row>
    <row r="62" spans="2:5" ht="15" thickBot="1" x14ac:dyDescent="0.25">
      <c r="E62" s="6"/>
    </row>
    <row r="67" spans="2:10" ht="42.75" customHeight="1" thickBot="1" x14ac:dyDescent="0.25">
      <c r="C67" s="8" t="s">
        <v>101</v>
      </c>
      <c r="D67" s="8" t="s">
        <v>102</v>
      </c>
      <c r="E67" s="8" t="s">
        <v>99</v>
      </c>
    </row>
    <row r="68" spans="2:10" ht="20.100000000000001" customHeight="1" thickBot="1" x14ac:dyDescent="0.25">
      <c r="B68" s="4" t="s">
        <v>44</v>
      </c>
      <c r="C68" s="5">
        <v>866</v>
      </c>
      <c r="D68" s="5">
        <v>868</v>
      </c>
      <c r="E68" s="6">
        <f>IF(C68&gt;0,(D68-C68)/C68,"-")</f>
        <v>2.3094688221709007E-3</v>
      </c>
    </row>
    <row r="69" spans="2:10" ht="20.100000000000001" customHeight="1" thickBot="1" x14ac:dyDescent="0.25">
      <c r="B69" s="4" t="s">
        <v>45</v>
      </c>
      <c r="C69" s="5">
        <v>233</v>
      </c>
      <c r="D69" s="5">
        <v>264</v>
      </c>
      <c r="E69" s="6">
        <f t="shared" ref="E69:E75" si="6">IF(C69&gt;0,(D69-C69)/C69,"-")</f>
        <v>0.13304721030042918</v>
      </c>
    </row>
    <row r="70" spans="2:10" ht="20.100000000000001" customHeight="1" thickBot="1" x14ac:dyDescent="0.25">
      <c r="B70" s="4" t="s">
        <v>43</v>
      </c>
      <c r="C70" s="5">
        <v>3</v>
      </c>
      <c r="D70" s="5">
        <v>0</v>
      </c>
      <c r="E70" s="6">
        <f t="shared" si="6"/>
        <v>-1</v>
      </c>
    </row>
    <row r="71" spans="2:10" ht="20.100000000000001" customHeight="1" thickBot="1" x14ac:dyDescent="0.25">
      <c r="B71" s="4" t="s">
        <v>46</v>
      </c>
      <c r="C71" s="5">
        <v>432</v>
      </c>
      <c r="D71" s="5">
        <v>405</v>
      </c>
      <c r="E71" s="6">
        <f t="shared" si="6"/>
        <v>-6.25E-2</v>
      </c>
    </row>
    <row r="72" spans="2:10" ht="20.100000000000001" customHeight="1" thickBot="1" x14ac:dyDescent="0.25">
      <c r="B72" s="4" t="s">
        <v>47</v>
      </c>
      <c r="C72" s="5">
        <v>167</v>
      </c>
      <c r="D72" s="5">
        <v>166</v>
      </c>
      <c r="E72" s="6">
        <f t="shared" si="6"/>
        <v>-5.9880239520958087E-3</v>
      </c>
    </row>
    <row r="73" spans="2:10" ht="20.100000000000001" customHeight="1" thickBot="1" x14ac:dyDescent="0.25">
      <c r="B73" s="4" t="s">
        <v>48</v>
      </c>
      <c r="C73" s="5">
        <v>31</v>
      </c>
      <c r="D73" s="5">
        <v>32</v>
      </c>
      <c r="E73" s="6">
        <f t="shared" si="6"/>
        <v>3.2258064516129031E-2</v>
      </c>
    </row>
    <row r="74" spans="2:10" ht="20.100000000000001" customHeight="1" thickBot="1" x14ac:dyDescent="0.25">
      <c r="B74" s="4" t="s">
        <v>49</v>
      </c>
      <c r="C74" s="5">
        <v>0</v>
      </c>
      <c r="D74" s="5">
        <v>0</v>
      </c>
      <c r="E74" s="6" t="str">
        <f t="shared" si="6"/>
        <v>-</v>
      </c>
    </row>
    <row r="75" spans="2:10" ht="20.100000000000001" customHeight="1" thickBot="1" x14ac:dyDescent="0.25">
      <c r="B75" s="4" t="s">
        <v>50</v>
      </c>
      <c r="C75" s="5">
        <v>0</v>
      </c>
      <c r="D75" s="5">
        <v>1</v>
      </c>
      <c r="E75" s="6" t="str">
        <f t="shared" si="6"/>
        <v>-</v>
      </c>
    </row>
    <row r="76" spans="2:10" x14ac:dyDescent="0.2">
      <c r="B76" s="9"/>
      <c r="C76" s="9"/>
      <c r="D76" s="9"/>
      <c r="E76" s="9"/>
      <c r="F76" s="9"/>
      <c r="G76" s="9"/>
      <c r="H76" s="9"/>
      <c r="I76" s="9"/>
      <c r="J76" s="9"/>
    </row>
    <row r="77" spans="2:10" x14ac:dyDescent="0.2">
      <c r="B77" s="9"/>
      <c r="C77" s="9"/>
      <c r="D77" s="9"/>
      <c r="E77" s="9"/>
      <c r="F77" s="9"/>
      <c r="G77" s="9"/>
      <c r="H77" s="9"/>
      <c r="I77" s="9"/>
      <c r="J77" s="9"/>
    </row>
    <row r="87" spans="2:5" ht="42.75" customHeight="1" thickBot="1" x14ac:dyDescent="0.25">
      <c r="C87" s="8" t="s">
        <v>101</v>
      </c>
      <c r="D87" s="8" t="s">
        <v>102</v>
      </c>
      <c r="E87" s="8" t="s">
        <v>99</v>
      </c>
    </row>
    <row r="88" spans="2:5" ht="29.25" thickBot="1" x14ac:dyDescent="0.25">
      <c r="B88" s="4" t="s">
        <v>51</v>
      </c>
      <c r="C88" s="5">
        <v>68</v>
      </c>
      <c r="D88" s="5">
        <v>69</v>
      </c>
      <c r="E88" s="6">
        <f>IF(C88&gt;0,(D88-C88)/C88,"-")</f>
        <v>1.4705882352941176E-2</v>
      </c>
    </row>
    <row r="89" spans="2:5" ht="29.25" thickBot="1" x14ac:dyDescent="0.25">
      <c r="B89" s="4" t="s">
        <v>52</v>
      </c>
      <c r="C89" s="5">
        <v>37</v>
      </c>
      <c r="D89" s="5">
        <v>43</v>
      </c>
      <c r="E89" s="6">
        <f t="shared" ref="E89:E91" si="7">IF(C89&gt;0,(D89-C89)/C89,"-")</f>
        <v>0.16216216216216217</v>
      </c>
    </row>
    <row r="90" spans="2:5" ht="29.25" customHeight="1" thickBot="1" x14ac:dyDescent="0.25">
      <c r="B90" s="4" t="s">
        <v>53</v>
      </c>
      <c r="C90" s="5">
        <v>60</v>
      </c>
      <c r="D90" s="5">
        <v>55</v>
      </c>
      <c r="E90" s="6">
        <f t="shared" si="7"/>
        <v>-8.3333333333333329E-2</v>
      </c>
    </row>
    <row r="91" spans="2:5" ht="29.25" customHeight="1" thickBot="1" x14ac:dyDescent="0.25">
      <c r="B91" s="4" t="s">
        <v>54</v>
      </c>
      <c r="C91" s="6">
        <f>(C88+C89)/(C88+C89+C90)</f>
        <v>0.63636363636363635</v>
      </c>
      <c r="D91" s="6">
        <f>(D88+D89)/(D88+D89+D90)</f>
        <v>0.6706586826347305</v>
      </c>
      <c r="E91" s="6">
        <f t="shared" si="7"/>
        <v>5.3892215568862228E-2</v>
      </c>
    </row>
    <row r="97" spans="2:5" ht="42.75" customHeight="1" thickBot="1" x14ac:dyDescent="0.25">
      <c r="C97" s="8" t="s">
        <v>101</v>
      </c>
      <c r="D97" s="8" t="s">
        <v>102</v>
      </c>
      <c r="E97" s="8" t="s">
        <v>99</v>
      </c>
    </row>
    <row r="98" spans="2:5" ht="20.100000000000001" customHeight="1" thickBot="1" x14ac:dyDescent="0.25">
      <c r="B98" s="4" t="s">
        <v>38</v>
      </c>
      <c r="C98" s="5">
        <v>167</v>
      </c>
      <c r="D98" s="5">
        <v>167</v>
      </c>
      <c r="E98" s="6">
        <f>IF(C98&gt;0,(D98-C98)/C98,"-")</f>
        <v>0</v>
      </c>
    </row>
    <row r="99" spans="2:5" ht="20.100000000000001" customHeight="1" thickBot="1" x14ac:dyDescent="0.25">
      <c r="B99" s="4" t="s">
        <v>41</v>
      </c>
      <c r="C99" s="5">
        <v>94</v>
      </c>
      <c r="D99" s="5">
        <v>101</v>
      </c>
      <c r="E99" s="6">
        <f t="shared" ref="E99:E103" si="8">IF(C99&gt;0,(D99-C99)/C99,"-")</f>
        <v>7.4468085106382975E-2</v>
      </c>
    </row>
    <row r="100" spans="2:5" ht="20.100000000000001" customHeight="1" thickBot="1" x14ac:dyDescent="0.25">
      <c r="B100" s="4" t="s">
        <v>42</v>
      </c>
      <c r="C100" s="5">
        <v>11</v>
      </c>
      <c r="D100" s="5">
        <v>11</v>
      </c>
      <c r="E100" s="6">
        <f t="shared" si="8"/>
        <v>0</v>
      </c>
    </row>
    <row r="101" spans="2:5" ht="20.100000000000001" customHeight="1" thickBot="1" x14ac:dyDescent="0.25">
      <c r="B101" s="4" t="s">
        <v>98</v>
      </c>
      <c r="C101" s="6">
        <f>(C99+C100)/C98</f>
        <v>0.62874251497005984</v>
      </c>
      <c r="D101" s="6">
        <f>(D99+D100)/D98</f>
        <v>0.6706586826347305</v>
      </c>
      <c r="E101" s="6">
        <f t="shared" si="8"/>
        <v>6.6666666666666666E-2</v>
      </c>
    </row>
    <row r="102" spans="2:5" ht="20.100000000000001" customHeight="1" thickBot="1" x14ac:dyDescent="0.25">
      <c r="B102" s="4" t="s">
        <v>39</v>
      </c>
      <c r="C102" s="6">
        <v>0.62251655629139069</v>
      </c>
      <c r="D102" s="6">
        <v>0.66013071895424835</v>
      </c>
      <c r="E102" s="6">
        <f t="shared" si="8"/>
        <v>6.0422750660547954E-2</v>
      </c>
    </row>
    <row r="103" spans="2:5" ht="20.100000000000001" customHeight="1" thickBot="1" x14ac:dyDescent="0.25">
      <c r="B103" s="4" t="s">
        <v>40</v>
      </c>
      <c r="C103" s="6">
        <v>0.6875</v>
      </c>
      <c r="D103" s="6">
        <v>0.7857142857142857</v>
      </c>
      <c r="E103" s="6">
        <f t="shared" si="8"/>
        <v>0.14285714285714282</v>
      </c>
    </row>
    <row r="109" spans="2:5" ht="42.75" customHeight="1" thickBot="1" x14ac:dyDescent="0.25">
      <c r="C109" s="8" t="s">
        <v>101</v>
      </c>
      <c r="D109" s="8" t="s">
        <v>102</v>
      </c>
      <c r="E109" s="8" t="s">
        <v>99</v>
      </c>
    </row>
    <row r="110" spans="2:5" ht="15" thickBot="1" x14ac:dyDescent="0.25">
      <c r="B110" s="4" t="s">
        <v>55</v>
      </c>
      <c r="C110" s="5">
        <v>193</v>
      </c>
      <c r="D110" s="5">
        <v>151</v>
      </c>
      <c r="E110" s="6">
        <f>IF(C110&gt;0,(D110-C110)/C110,"-")</f>
        <v>-0.21761658031088082</v>
      </c>
    </row>
    <row r="111" spans="2:5" ht="15" thickBot="1" x14ac:dyDescent="0.25">
      <c r="B111" s="4" t="s">
        <v>56</v>
      </c>
      <c r="C111" s="5">
        <v>134</v>
      </c>
      <c r="D111" s="5">
        <v>88</v>
      </c>
      <c r="E111" s="6">
        <f t="shared" ref="E111:E112" si="9">IF(C111&gt;0,(D111-C111)/C111,"-")</f>
        <v>-0.34328358208955223</v>
      </c>
    </row>
    <row r="112" spans="2:5" ht="15" thickBot="1" x14ac:dyDescent="0.25">
      <c r="B112" s="4" t="s">
        <v>57</v>
      </c>
      <c r="C112" s="5">
        <v>59</v>
      </c>
      <c r="D112" s="5">
        <v>63</v>
      </c>
      <c r="E112" s="6">
        <f t="shared" si="9"/>
        <v>6.7796610169491525E-2</v>
      </c>
    </row>
    <row r="113" spans="2:14" x14ac:dyDescent="0.2">
      <c r="B113" s="9"/>
      <c r="C113" s="9"/>
      <c r="D113" s="9"/>
      <c r="E113" s="9"/>
      <c r="F113" s="9"/>
      <c r="G113" s="9"/>
      <c r="H113" s="9"/>
      <c r="I113" s="9"/>
      <c r="J113" s="9"/>
    </row>
    <row r="114" spans="2:14" x14ac:dyDescent="0.2">
      <c r="B114" s="9"/>
      <c r="C114" s="9"/>
      <c r="D114" s="9"/>
      <c r="E114" s="9"/>
      <c r="F114" s="9"/>
      <c r="G114" s="9"/>
      <c r="H114" s="9"/>
      <c r="I114" s="9"/>
      <c r="J114" s="9"/>
    </row>
    <row r="124" spans="2:14" ht="26.25" customHeight="1" thickBot="1" x14ac:dyDescent="0.25">
      <c r="C124" s="26" t="s">
        <v>101</v>
      </c>
      <c r="D124" s="27"/>
      <c r="E124" s="27"/>
      <c r="F124" s="28"/>
      <c r="G124" s="26" t="s">
        <v>102</v>
      </c>
      <c r="H124" s="27"/>
      <c r="I124" s="27"/>
      <c r="J124" s="28"/>
      <c r="K124" s="29" t="s">
        <v>58</v>
      </c>
      <c r="L124" s="30"/>
      <c r="M124" s="30"/>
      <c r="N124" s="30"/>
    </row>
    <row r="125" spans="2:14" ht="29.25" customHeight="1" thickBot="1" x14ac:dyDescent="0.25">
      <c r="C125" s="11" t="s">
        <v>59</v>
      </c>
      <c r="D125" s="12" t="s">
        <v>60</v>
      </c>
      <c r="E125" s="12" t="s">
        <v>61</v>
      </c>
      <c r="F125" s="12" t="s">
        <v>62</v>
      </c>
      <c r="G125" s="11" t="s">
        <v>59</v>
      </c>
      <c r="H125" s="12" t="s">
        <v>60</v>
      </c>
      <c r="I125" s="12" t="s">
        <v>61</v>
      </c>
      <c r="J125" s="12" t="s">
        <v>62</v>
      </c>
      <c r="K125" s="11" t="s">
        <v>59</v>
      </c>
      <c r="L125" s="12" t="s">
        <v>60</v>
      </c>
      <c r="M125" s="12" t="s">
        <v>61</v>
      </c>
      <c r="N125" s="12" t="s">
        <v>62</v>
      </c>
    </row>
    <row r="126" spans="2:14" ht="15" thickBot="1" x14ac:dyDescent="0.25">
      <c r="B126" s="4" t="s">
        <v>63</v>
      </c>
      <c r="C126" s="10">
        <v>0</v>
      </c>
      <c r="D126" s="10">
        <v>0</v>
      </c>
      <c r="E126" s="10">
        <v>2</v>
      </c>
      <c r="F126" s="10">
        <v>2</v>
      </c>
      <c r="G126" s="10">
        <v>3</v>
      </c>
      <c r="H126" s="10">
        <v>3</v>
      </c>
      <c r="I126" s="10">
        <v>0</v>
      </c>
      <c r="J126" s="10">
        <v>6</v>
      </c>
      <c r="K126" s="6" t="str">
        <f>IF(C126=0,"-",(G126-C126)/C126)</f>
        <v>-</v>
      </c>
      <c r="L126" s="6" t="str">
        <f t="shared" ref="L126:N131" si="10">IF(D126=0,"-",(H126-D126)/D126)</f>
        <v>-</v>
      </c>
      <c r="M126" s="6">
        <f t="shared" si="10"/>
        <v>-1</v>
      </c>
      <c r="N126" s="6">
        <f t="shared" si="10"/>
        <v>2</v>
      </c>
    </row>
    <row r="127" spans="2:14" ht="15" thickBot="1" x14ac:dyDescent="0.25">
      <c r="B127" s="4" t="s">
        <v>64</v>
      </c>
      <c r="C127" s="10">
        <v>0</v>
      </c>
      <c r="D127" s="10">
        <v>0</v>
      </c>
      <c r="E127" s="10">
        <v>0</v>
      </c>
      <c r="F127" s="10">
        <v>0</v>
      </c>
      <c r="G127" s="10">
        <v>0</v>
      </c>
      <c r="H127" s="10">
        <v>0</v>
      </c>
      <c r="I127" s="10">
        <v>0</v>
      </c>
      <c r="J127" s="10">
        <v>0</v>
      </c>
      <c r="K127" s="6" t="str">
        <f t="shared" ref="K127:K131" si="11">IF(C127=0,"-",(G127-C127)/C127)</f>
        <v>-</v>
      </c>
      <c r="L127" s="6" t="str">
        <f t="shared" si="10"/>
        <v>-</v>
      </c>
      <c r="M127" s="6" t="str">
        <f t="shared" si="10"/>
        <v>-</v>
      </c>
      <c r="N127" s="6" t="str">
        <f t="shared" si="10"/>
        <v>-</v>
      </c>
    </row>
    <row r="128" spans="2:14" ht="15" thickBot="1" x14ac:dyDescent="0.25">
      <c r="B128" s="4" t="s">
        <v>65</v>
      </c>
      <c r="C128" s="10">
        <v>0</v>
      </c>
      <c r="D128" s="10">
        <v>0</v>
      </c>
      <c r="E128" s="10">
        <v>0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6" t="str">
        <f t="shared" si="11"/>
        <v>-</v>
      </c>
      <c r="L128" s="6" t="str">
        <f t="shared" si="10"/>
        <v>-</v>
      </c>
      <c r="M128" s="6" t="str">
        <f t="shared" si="10"/>
        <v>-</v>
      </c>
      <c r="N128" s="6" t="str">
        <f t="shared" si="10"/>
        <v>-</v>
      </c>
    </row>
    <row r="129" spans="2:14" ht="15" thickBot="1" x14ac:dyDescent="0.25">
      <c r="B129" s="7" t="s">
        <v>66</v>
      </c>
      <c r="C129" s="10">
        <v>0</v>
      </c>
      <c r="D129" s="10">
        <v>0</v>
      </c>
      <c r="E129" s="10">
        <v>0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6" t="str">
        <f t="shared" si="11"/>
        <v>-</v>
      </c>
      <c r="L129" s="6" t="str">
        <f t="shared" si="10"/>
        <v>-</v>
      </c>
      <c r="M129" s="6" t="str">
        <f t="shared" si="10"/>
        <v>-</v>
      </c>
      <c r="N129" s="6" t="str">
        <f t="shared" si="10"/>
        <v>-</v>
      </c>
    </row>
    <row r="130" spans="2:14" ht="15" thickBot="1" x14ac:dyDescent="0.25">
      <c r="B130" s="4" t="s">
        <v>67</v>
      </c>
      <c r="C130" s="10">
        <v>0</v>
      </c>
      <c r="D130" s="10">
        <v>0</v>
      </c>
      <c r="E130" s="10">
        <v>0</v>
      </c>
      <c r="F130" s="10">
        <v>0</v>
      </c>
      <c r="G130" s="10">
        <v>0</v>
      </c>
      <c r="H130" s="10">
        <v>0</v>
      </c>
      <c r="I130" s="10">
        <v>1</v>
      </c>
      <c r="J130" s="10">
        <v>1</v>
      </c>
      <c r="K130" s="6" t="str">
        <f t="shared" si="11"/>
        <v>-</v>
      </c>
      <c r="L130" s="6" t="str">
        <f t="shared" si="10"/>
        <v>-</v>
      </c>
      <c r="M130" s="6" t="str">
        <f t="shared" si="10"/>
        <v>-</v>
      </c>
      <c r="N130" s="6" t="str">
        <f t="shared" si="10"/>
        <v>-</v>
      </c>
    </row>
    <row r="131" spans="2:14" ht="15" thickBot="1" x14ac:dyDescent="0.25">
      <c r="B131" s="4" t="s">
        <v>68</v>
      </c>
      <c r="C131" s="10">
        <v>0</v>
      </c>
      <c r="D131" s="10">
        <v>0</v>
      </c>
      <c r="E131" s="10">
        <v>2</v>
      </c>
      <c r="F131" s="10">
        <v>2</v>
      </c>
      <c r="G131" s="10">
        <v>3</v>
      </c>
      <c r="H131" s="10">
        <v>3</v>
      </c>
      <c r="I131" s="10">
        <v>1</v>
      </c>
      <c r="J131" s="10">
        <v>7</v>
      </c>
      <c r="K131" s="6" t="str">
        <f t="shared" si="11"/>
        <v>-</v>
      </c>
      <c r="L131" s="6" t="str">
        <f t="shared" si="10"/>
        <v>-</v>
      </c>
      <c r="M131" s="6">
        <f t="shared" si="10"/>
        <v>-0.5</v>
      </c>
      <c r="N131" s="6">
        <f t="shared" si="10"/>
        <v>2.5</v>
      </c>
    </row>
    <row r="132" spans="2:14" ht="15" thickBot="1" x14ac:dyDescent="0.25">
      <c r="B132" s="4" t="s">
        <v>36</v>
      </c>
      <c r="C132" s="6" t="str">
        <f>IF(C126=0,"-",C126/(C126+C127))</f>
        <v>-</v>
      </c>
      <c r="D132" s="6" t="str">
        <f>IF(D126=0,"-",D126/(D126+D127))</f>
        <v>-</v>
      </c>
      <c r="E132" s="6">
        <f t="shared" ref="E132:J132" si="12">IF(E126=0,"-",E126/(E126+E127))</f>
        <v>1</v>
      </c>
      <c r="F132" s="6">
        <f t="shared" si="12"/>
        <v>1</v>
      </c>
      <c r="G132" s="6">
        <f t="shared" si="12"/>
        <v>1</v>
      </c>
      <c r="H132" s="6">
        <f t="shared" si="12"/>
        <v>1</v>
      </c>
      <c r="I132" s="6" t="str">
        <f t="shared" si="12"/>
        <v>-</v>
      </c>
      <c r="J132" s="6">
        <f t="shared" si="12"/>
        <v>1</v>
      </c>
      <c r="K132" s="6" t="str">
        <f>IF(OR(C132="-",G132="-"),"-",(G132-C132)/C132)</f>
        <v>-</v>
      </c>
      <c r="L132" s="6" t="str">
        <f t="shared" ref="L132:N133" si="13">IF(OR(D132="-",H132="-"),"-",(H132-D132)/D132)</f>
        <v>-</v>
      </c>
      <c r="M132" s="6" t="str">
        <f t="shared" si="13"/>
        <v>-</v>
      </c>
      <c r="N132" s="6">
        <f t="shared" si="13"/>
        <v>0</v>
      </c>
    </row>
    <row r="133" spans="2:14" ht="15" thickBot="1" x14ac:dyDescent="0.25">
      <c r="B133" s="4" t="s">
        <v>37</v>
      </c>
      <c r="C133" s="6" t="str">
        <f>IF(C129=0,"-",C129/(C128+C129))</f>
        <v>-</v>
      </c>
      <c r="D133" s="6" t="str">
        <f t="shared" ref="D133:J133" si="14">IF(D129=0,"-",D129/(D128+D129))</f>
        <v>-</v>
      </c>
      <c r="E133" s="6" t="str">
        <f t="shared" si="14"/>
        <v>-</v>
      </c>
      <c r="F133" s="6" t="str">
        <f t="shared" si="14"/>
        <v>-</v>
      </c>
      <c r="G133" s="6" t="str">
        <f t="shared" si="14"/>
        <v>-</v>
      </c>
      <c r="H133" s="6" t="str">
        <f t="shared" si="14"/>
        <v>-</v>
      </c>
      <c r="I133" s="6" t="str">
        <f t="shared" si="14"/>
        <v>-</v>
      </c>
      <c r="J133" s="6" t="str">
        <f t="shared" si="14"/>
        <v>-</v>
      </c>
      <c r="K133" s="6" t="str">
        <f>IF(OR(C133="-",G133="-"),"-",(G133-C133)/C133)</f>
        <v>-</v>
      </c>
      <c r="L133" s="6" t="str">
        <f t="shared" si="13"/>
        <v>-</v>
      </c>
      <c r="M133" s="6" t="str">
        <f t="shared" si="13"/>
        <v>-</v>
      </c>
      <c r="N133" s="6" t="str">
        <f t="shared" si="13"/>
        <v>-</v>
      </c>
    </row>
    <row r="134" spans="2:14" x14ac:dyDescent="0.2">
      <c r="C134" s="13"/>
    </row>
    <row r="135" spans="2:14" x14ac:dyDescent="0.2">
      <c r="C135" s="13"/>
      <c r="M135" s="14"/>
    </row>
    <row r="136" spans="2:14" x14ac:dyDescent="0.2">
      <c r="C136" s="13"/>
    </row>
    <row r="139" spans="2:14" ht="29.25" customHeight="1" thickBot="1" x14ac:dyDescent="0.25">
      <c r="C139" s="26" t="s">
        <v>101</v>
      </c>
      <c r="D139" s="27"/>
      <c r="E139" s="27"/>
      <c r="F139" s="28"/>
      <c r="G139" s="26" t="s">
        <v>102</v>
      </c>
      <c r="H139" s="27"/>
      <c r="I139" s="27"/>
      <c r="J139" s="28"/>
      <c r="K139" s="29" t="s">
        <v>58</v>
      </c>
      <c r="L139" s="30"/>
      <c r="M139" s="30"/>
      <c r="N139" s="30"/>
    </row>
    <row r="140" spans="2:14" ht="57.75" customHeight="1" thickBot="1" x14ac:dyDescent="0.25">
      <c r="C140" s="12" t="s">
        <v>60</v>
      </c>
      <c r="D140" s="12" t="s">
        <v>70</v>
      </c>
      <c r="E140" s="12" t="s">
        <v>69</v>
      </c>
      <c r="F140" s="12" t="s">
        <v>62</v>
      </c>
      <c r="G140" s="12" t="s">
        <v>60</v>
      </c>
      <c r="H140" s="12" t="s">
        <v>70</v>
      </c>
      <c r="I140" s="12" t="s">
        <v>69</v>
      </c>
      <c r="J140" s="12" t="s">
        <v>62</v>
      </c>
      <c r="K140" s="12" t="s">
        <v>60</v>
      </c>
      <c r="L140" s="12" t="s">
        <v>70</v>
      </c>
      <c r="M140" s="12" t="s">
        <v>69</v>
      </c>
      <c r="N140" s="12" t="s">
        <v>62</v>
      </c>
    </row>
    <row r="141" spans="2:14" ht="15" thickBot="1" x14ac:dyDescent="0.25">
      <c r="B141" s="4" t="s">
        <v>71</v>
      </c>
      <c r="C141" s="10">
        <v>4</v>
      </c>
      <c r="D141" s="10">
        <v>0</v>
      </c>
      <c r="E141" s="10">
        <v>0</v>
      </c>
      <c r="F141" s="10">
        <v>4</v>
      </c>
      <c r="G141" s="10">
        <v>0</v>
      </c>
      <c r="H141" s="10">
        <v>0</v>
      </c>
      <c r="I141" s="10">
        <v>2</v>
      </c>
      <c r="J141" s="10">
        <v>2</v>
      </c>
      <c r="K141" s="6">
        <f>IF(C141=0,"-",(G141-C141)/C141)</f>
        <v>-1</v>
      </c>
      <c r="L141" s="6" t="str">
        <f t="shared" ref="L141:N145" si="15">IF(D141=0,"-",(H141-D141)/D141)</f>
        <v>-</v>
      </c>
      <c r="M141" s="6" t="str">
        <f t="shared" si="15"/>
        <v>-</v>
      </c>
      <c r="N141" s="6">
        <f t="shared" si="15"/>
        <v>-0.5</v>
      </c>
    </row>
    <row r="142" spans="2:14" ht="15" thickBot="1" x14ac:dyDescent="0.25">
      <c r="B142" s="4" t="s">
        <v>72</v>
      </c>
      <c r="C142" s="10">
        <v>1</v>
      </c>
      <c r="D142" s="10">
        <v>0</v>
      </c>
      <c r="E142" s="10">
        <v>1</v>
      </c>
      <c r="F142" s="10">
        <v>2</v>
      </c>
      <c r="G142" s="10">
        <v>0</v>
      </c>
      <c r="H142" s="10">
        <v>0</v>
      </c>
      <c r="I142" s="10">
        <v>0</v>
      </c>
      <c r="J142" s="10">
        <v>0</v>
      </c>
      <c r="K142" s="6">
        <f t="shared" ref="K142:K145" si="16">IF(C142=0,"-",(G142-C142)/C142)</f>
        <v>-1</v>
      </c>
      <c r="L142" s="6" t="str">
        <f t="shared" si="15"/>
        <v>-</v>
      </c>
      <c r="M142" s="6">
        <f t="shared" si="15"/>
        <v>-1</v>
      </c>
      <c r="N142" s="6">
        <f t="shared" si="15"/>
        <v>-1</v>
      </c>
    </row>
    <row r="143" spans="2:14" ht="15" thickBot="1" x14ac:dyDescent="0.25">
      <c r="B143" s="4" t="s">
        <v>73</v>
      </c>
      <c r="C143" s="10">
        <v>27</v>
      </c>
      <c r="D143" s="10">
        <v>0</v>
      </c>
      <c r="E143" s="10">
        <v>3</v>
      </c>
      <c r="F143" s="10">
        <v>30</v>
      </c>
      <c r="G143" s="10">
        <v>15</v>
      </c>
      <c r="H143" s="10">
        <v>0</v>
      </c>
      <c r="I143" s="10">
        <v>0</v>
      </c>
      <c r="J143" s="10">
        <v>15</v>
      </c>
      <c r="K143" s="6">
        <f t="shared" si="16"/>
        <v>-0.44444444444444442</v>
      </c>
      <c r="L143" s="6" t="str">
        <f t="shared" si="15"/>
        <v>-</v>
      </c>
      <c r="M143" s="6">
        <f t="shared" si="15"/>
        <v>-1</v>
      </c>
      <c r="N143" s="6">
        <f t="shared" si="15"/>
        <v>-0.5</v>
      </c>
    </row>
    <row r="144" spans="2:14" ht="15" thickBot="1" x14ac:dyDescent="0.25">
      <c r="B144" s="4" t="s">
        <v>74</v>
      </c>
      <c r="C144" s="10">
        <v>13</v>
      </c>
      <c r="D144" s="10">
        <v>0</v>
      </c>
      <c r="E144" s="10">
        <v>0</v>
      </c>
      <c r="F144" s="10">
        <v>13</v>
      </c>
      <c r="G144" s="10">
        <v>2</v>
      </c>
      <c r="H144" s="10">
        <v>0</v>
      </c>
      <c r="I144" s="10">
        <v>0</v>
      </c>
      <c r="J144" s="10">
        <v>2</v>
      </c>
      <c r="K144" s="6">
        <f t="shared" si="16"/>
        <v>-0.84615384615384615</v>
      </c>
      <c r="L144" s="6" t="str">
        <f t="shared" si="15"/>
        <v>-</v>
      </c>
      <c r="M144" s="6" t="str">
        <f t="shared" si="15"/>
        <v>-</v>
      </c>
      <c r="N144" s="6">
        <f t="shared" si="15"/>
        <v>-0.84615384615384615</v>
      </c>
    </row>
    <row r="145" spans="2:14" ht="15" thickBot="1" x14ac:dyDescent="0.25">
      <c r="B145" s="4" t="s">
        <v>75</v>
      </c>
      <c r="C145" s="10">
        <v>0</v>
      </c>
      <c r="D145" s="10">
        <v>0</v>
      </c>
      <c r="E145" s="10">
        <v>0</v>
      </c>
      <c r="F145" s="10">
        <v>0</v>
      </c>
      <c r="G145" s="10">
        <v>0</v>
      </c>
      <c r="H145" s="10">
        <v>0</v>
      </c>
      <c r="I145" s="10">
        <v>0</v>
      </c>
      <c r="J145" s="10">
        <v>0</v>
      </c>
      <c r="K145" s="6" t="str">
        <f t="shared" si="16"/>
        <v>-</v>
      </c>
      <c r="L145" s="6" t="str">
        <f t="shared" si="15"/>
        <v>-</v>
      </c>
      <c r="M145" s="6" t="str">
        <f t="shared" si="15"/>
        <v>-</v>
      </c>
      <c r="N145" s="6" t="str">
        <f t="shared" si="15"/>
        <v>-</v>
      </c>
    </row>
    <row r="146" spans="2:14" ht="15" thickBot="1" x14ac:dyDescent="0.25">
      <c r="B146" s="7" t="s">
        <v>68</v>
      </c>
      <c r="C146" s="10">
        <v>45</v>
      </c>
      <c r="D146" s="10">
        <v>0</v>
      </c>
      <c r="E146" s="10">
        <v>4</v>
      </c>
      <c r="F146" s="10">
        <v>49</v>
      </c>
      <c r="G146" s="10">
        <v>17</v>
      </c>
      <c r="H146" s="10">
        <v>0</v>
      </c>
      <c r="I146" s="10">
        <v>2</v>
      </c>
      <c r="J146" s="10">
        <v>19</v>
      </c>
      <c r="K146" s="6">
        <f t="shared" ref="K146" si="17">IF(C146=0,"-",(G146-C146)/C146)</f>
        <v>-0.62222222222222223</v>
      </c>
      <c r="L146" s="6" t="str">
        <f t="shared" ref="L146" si="18">IF(D146=0,"-",(H146-D146)/D146)</f>
        <v>-</v>
      </c>
      <c r="M146" s="6">
        <f t="shared" ref="M146" si="19">IF(E146=0,"-",(I146-E146)/E146)</f>
        <v>-0.5</v>
      </c>
      <c r="N146" s="6">
        <f t="shared" ref="N146" si="20">IF(F146=0,"-",(J146-F146)/F146)</f>
        <v>-0.61224489795918369</v>
      </c>
    </row>
    <row r="147" spans="2:14" ht="29.25" thickBot="1" x14ac:dyDescent="0.25">
      <c r="B147" s="7" t="s">
        <v>76</v>
      </c>
      <c r="C147" s="6">
        <f t="shared" ref="C147:J148" si="21">IF(C141=0,"-",(C141/(C141+C143)))</f>
        <v>0.12903225806451613</v>
      </c>
      <c r="D147" s="6" t="str">
        <f t="shared" si="21"/>
        <v>-</v>
      </c>
      <c r="E147" s="6" t="str">
        <f t="shared" si="21"/>
        <v>-</v>
      </c>
      <c r="F147" s="6">
        <f t="shared" si="21"/>
        <v>0.11764705882352941</v>
      </c>
      <c r="G147" s="6" t="str">
        <f t="shared" si="21"/>
        <v>-</v>
      </c>
      <c r="H147" s="6" t="str">
        <f t="shared" si="21"/>
        <v>-</v>
      </c>
      <c r="I147" s="6">
        <f t="shared" si="21"/>
        <v>1</v>
      </c>
      <c r="J147" s="6">
        <f t="shared" si="21"/>
        <v>0.11764705882352941</v>
      </c>
      <c r="K147" s="6" t="str">
        <f>IF(OR(C147="-",G147="-"),"-",(G147-C147)/C147)</f>
        <v>-</v>
      </c>
      <c r="L147" s="6" t="str">
        <f t="shared" ref="L147:N148" si="22">IF(OR(D147="-",H147="-"),"-",(H147-D147)/D147)</f>
        <v>-</v>
      </c>
      <c r="M147" s="6" t="str">
        <f t="shared" si="22"/>
        <v>-</v>
      </c>
      <c r="N147" s="6">
        <f t="shared" si="22"/>
        <v>0</v>
      </c>
    </row>
    <row r="148" spans="2:14" ht="29.25" thickBot="1" x14ac:dyDescent="0.25">
      <c r="B148" s="7" t="s">
        <v>77</v>
      </c>
      <c r="C148" s="6">
        <f t="shared" si="21"/>
        <v>7.1428571428571425E-2</v>
      </c>
      <c r="D148" s="6" t="str">
        <f t="shared" si="21"/>
        <v>-</v>
      </c>
      <c r="E148" s="6">
        <f t="shared" si="21"/>
        <v>1</v>
      </c>
      <c r="F148" s="6">
        <f t="shared" si="21"/>
        <v>0.13333333333333333</v>
      </c>
      <c r="G148" s="6" t="str">
        <f t="shared" si="21"/>
        <v>-</v>
      </c>
      <c r="H148" s="6" t="str">
        <f t="shared" si="21"/>
        <v>-</v>
      </c>
      <c r="I148" s="6" t="str">
        <f t="shared" si="21"/>
        <v>-</v>
      </c>
      <c r="J148" s="6" t="str">
        <f t="shared" si="21"/>
        <v>-</v>
      </c>
      <c r="K148" s="6" t="str">
        <f>IF(OR(C148="-",G148="-"),"-",(G148-C148)/C148)</f>
        <v>-</v>
      </c>
      <c r="L148" s="6" t="str">
        <f t="shared" si="22"/>
        <v>-</v>
      </c>
      <c r="M148" s="6" t="str">
        <f t="shared" si="22"/>
        <v>-</v>
      </c>
      <c r="N148" s="6" t="str">
        <f t="shared" si="22"/>
        <v>-</v>
      </c>
    </row>
    <row r="149" spans="2:14" ht="14.25" x14ac:dyDescent="0.2">
      <c r="B149" s="7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</row>
    <row r="152" spans="2:14" ht="14.25" x14ac:dyDescent="0.2">
      <c r="B152" s="7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</row>
    <row r="153" spans="2:14" ht="14.25" x14ac:dyDescent="0.2">
      <c r="B153" s="7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</row>
    <row r="154" spans="2:14" ht="29.25" customHeight="1" thickBot="1" x14ac:dyDescent="0.25">
      <c r="B154" s="7"/>
      <c r="C154" s="8" t="s">
        <v>101</v>
      </c>
      <c r="D154" s="8" t="s">
        <v>102</v>
      </c>
      <c r="E154" s="8" t="s">
        <v>99</v>
      </c>
    </row>
    <row r="155" spans="2:14" ht="15" thickBot="1" x14ac:dyDescent="0.25">
      <c r="B155" s="4" t="s">
        <v>94</v>
      </c>
      <c r="C155" s="19">
        <v>40</v>
      </c>
      <c r="D155" s="19">
        <v>15</v>
      </c>
      <c r="E155" s="18">
        <f>IF(C155=0,"-",(D155-C155)/C155)</f>
        <v>-0.625</v>
      </c>
      <c r="F155" s="18"/>
      <c r="G155" s="18"/>
      <c r="H155" s="18"/>
      <c r="I155" s="18"/>
      <c r="J155" s="18"/>
      <c r="K155" s="18"/>
      <c r="L155" s="18"/>
      <c r="M155" s="18"/>
      <c r="N155" s="18"/>
    </row>
    <row r="156" spans="2:14" ht="15" thickBot="1" x14ac:dyDescent="0.25">
      <c r="B156" s="4" t="s">
        <v>95</v>
      </c>
      <c r="C156" s="19">
        <v>5</v>
      </c>
      <c r="D156" s="19">
        <v>0</v>
      </c>
      <c r="E156" s="18">
        <f t="shared" ref="E156:E157" si="23">IF(C156=0,"-",(D156-C156)/C156)</f>
        <v>-1</v>
      </c>
      <c r="F156" s="18"/>
      <c r="G156" s="18"/>
      <c r="H156" s="18"/>
      <c r="I156" s="18"/>
      <c r="J156" s="18"/>
      <c r="K156" s="18"/>
      <c r="L156" s="18"/>
      <c r="M156" s="18"/>
      <c r="N156" s="18"/>
    </row>
    <row r="157" spans="2:14" ht="15" thickBot="1" x14ac:dyDescent="0.25">
      <c r="B157" s="4" t="s">
        <v>96</v>
      </c>
      <c r="C157" s="19">
        <v>0</v>
      </c>
      <c r="D157" s="19">
        <v>0</v>
      </c>
      <c r="E157" s="18" t="str">
        <f t="shared" si="23"/>
        <v>-</v>
      </c>
      <c r="F157" s="18"/>
      <c r="G157" s="18"/>
      <c r="H157" s="18"/>
      <c r="I157" s="18"/>
      <c r="J157" s="18"/>
      <c r="K157" s="18"/>
      <c r="L157" s="18"/>
      <c r="M157" s="18"/>
      <c r="N157" s="18"/>
    </row>
    <row r="158" spans="2:14" ht="15" thickBot="1" x14ac:dyDescent="0.25">
      <c r="B158" s="4" t="s">
        <v>97</v>
      </c>
      <c r="C158" s="18">
        <f>IF(C155=0,"-",C155/(C155+C156+C157))</f>
        <v>0.88888888888888884</v>
      </c>
      <c r="D158" s="18">
        <f>IF(D155=0,"-",D155/(D155+D156+D157))</f>
        <v>1</v>
      </c>
      <c r="E158" s="18">
        <f>IF(OR(C158="-",D158="-"),"-",(D158-C158)/C158)</f>
        <v>0.12500000000000006</v>
      </c>
      <c r="F158" s="18"/>
      <c r="G158" s="18"/>
      <c r="H158" s="18"/>
      <c r="I158" s="18"/>
      <c r="J158" s="18"/>
      <c r="K158" s="18"/>
      <c r="L158" s="18"/>
      <c r="M158" s="18"/>
      <c r="N158" s="18"/>
    </row>
    <row r="159" spans="2:14" ht="14.25" x14ac:dyDescent="0.2">
      <c r="B159" s="7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</row>
    <row r="160" spans="2:14" ht="14.25" x14ac:dyDescent="0.2">
      <c r="B160" s="7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</row>
    <row r="161" spans="2:14" ht="14.25" x14ac:dyDescent="0.2">
      <c r="B161" s="7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</row>
    <row r="163" spans="2:14" ht="42.75" customHeight="1" thickBot="1" x14ac:dyDescent="0.25">
      <c r="C163" s="8" t="s">
        <v>101</v>
      </c>
      <c r="D163" s="8" t="s">
        <v>102</v>
      </c>
      <c r="E163" s="8" t="s">
        <v>99</v>
      </c>
    </row>
    <row r="164" spans="2:14" ht="20.100000000000001" customHeight="1" thickBot="1" x14ac:dyDescent="0.25">
      <c r="B164" s="4" t="s">
        <v>38</v>
      </c>
      <c r="C164" s="5">
        <v>2</v>
      </c>
      <c r="D164" s="5">
        <v>6</v>
      </c>
      <c r="E164" s="6">
        <f t="shared" ref="E164:E166" si="24">IF(C164=0,"-",(D164-C164)/C164)</f>
        <v>2</v>
      </c>
    </row>
    <row r="165" spans="2:14" ht="20.100000000000001" customHeight="1" thickBot="1" x14ac:dyDescent="0.25">
      <c r="B165" s="4" t="s">
        <v>41</v>
      </c>
      <c r="C165" s="5">
        <v>1</v>
      </c>
      <c r="D165" s="5">
        <v>5</v>
      </c>
      <c r="E165" s="6">
        <f t="shared" si="24"/>
        <v>4</v>
      </c>
    </row>
    <row r="166" spans="2:14" ht="20.100000000000001" customHeight="1" thickBot="1" x14ac:dyDescent="0.25">
      <c r="B166" s="4" t="s">
        <v>42</v>
      </c>
      <c r="C166" s="5">
        <v>1</v>
      </c>
      <c r="D166" s="5">
        <v>1</v>
      </c>
      <c r="E166" s="6">
        <f t="shared" si="24"/>
        <v>0</v>
      </c>
    </row>
    <row r="167" spans="2:14" ht="20.100000000000001" customHeight="1" thickBot="1" x14ac:dyDescent="0.25">
      <c r="B167" s="4" t="s">
        <v>98</v>
      </c>
      <c r="C167" s="6">
        <f>IF(C164=0,"-",(C165+C166)/C164)</f>
        <v>1</v>
      </c>
      <c r="D167" s="6">
        <f>IF(D164=0,"-",(D165+D166)/D164)</f>
        <v>1</v>
      </c>
      <c r="E167" s="6">
        <f t="shared" ref="E167:E169" si="25">IF(OR(C167="-",D167="-"),"-",(D167-C167)/C167)</f>
        <v>0</v>
      </c>
    </row>
    <row r="168" spans="2:14" ht="20.100000000000001" customHeight="1" thickBot="1" x14ac:dyDescent="0.25">
      <c r="B168" s="4" t="s">
        <v>39</v>
      </c>
      <c r="C168" s="6">
        <v>1</v>
      </c>
      <c r="D168" s="6">
        <v>1</v>
      </c>
      <c r="E168" s="6">
        <f t="shared" si="25"/>
        <v>0</v>
      </c>
    </row>
    <row r="169" spans="2:14" ht="20.100000000000001" customHeight="1" thickBot="1" x14ac:dyDescent="0.25">
      <c r="B169" s="4" t="s">
        <v>40</v>
      </c>
      <c r="C169" s="6">
        <v>1</v>
      </c>
      <c r="D169" s="6">
        <v>1</v>
      </c>
      <c r="E169" s="6">
        <f t="shared" si="25"/>
        <v>0</v>
      </c>
    </row>
    <row r="170" spans="2:14" ht="20.100000000000001" customHeight="1" x14ac:dyDescent="0.2">
      <c r="B170" s="7"/>
      <c r="C170" s="18"/>
      <c r="D170" s="18"/>
      <c r="E170" s="18"/>
    </row>
    <row r="175" spans="2:14" ht="42.75" customHeight="1" thickBot="1" x14ac:dyDescent="0.25">
      <c r="C175" s="8" t="s">
        <v>101</v>
      </c>
      <c r="D175" s="8" t="s">
        <v>102</v>
      </c>
      <c r="E175" s="8" t="s">
        <v>99</v>
      </c>
    </row>
    <row r="176" spans="2:14" ht="15" thickBot="1" x14ac:dyDescent="0.25">
      <c r="B176" s="15" t="s">
        <v>81</v>
      </c>
      <c r="C176" s="5">
        <v>2</v>
      </c>
      <c r="D176" s="5">
        <v>6</v>
      </c>
      <c r="E176" s="6">
        <f>IF(C176=0,"-",(D176-C176)/C176)</f>
        <v>2</v>
      </c>
      <c r="H176" s="13"/>
    </row>
    <row r="177" spans="2:10" ht="15" thickBot="1" x14ac:dyDescent="0.25">
      <c r="B177" s="4" t="s">
        <v>43</v>
      </c>
      <c r="C177" s="5">
        <v>1</v>
      </c>
      <c r="D177" s="5">
        <v>3</v>
      </c>
      <c r="E177" s="6">
        <f t="shared" ref="E177:E183" si="26">IF(C177=0,"-",(D177-C177)/C177)</f>
        <v>2</v>
      </c>
      <c r="H177" s="13"/>
    </row>
    <row r="178" spans="2:10" ht="15" thickBot="1" x14ac:dyDescent="0.25">
      <c r="B178" s="4" t="s">
        <v>47</v>
      </c>
      <c r="C178" s="5">
        <v>1</v>
      </c>
      <c r="D178" s="5">
        <v>3</v>
      </c>
      <c r="E178" s="6">
        <f t="shared" si="26"/>
        <v>2</v>
      </c>
      <c r="H178" s="13"/>
    </row>
    <row r="179" spans="2:10" ht="15" thickBot="1" x14ac:dyDescent="0.25">
      <c r="B179" s="4" t="s">
        <v>78</v>
      </c>
      <c r="C179" s="5">
        <v>0</v>
      </c>
      <c r="D179" s="5">
        <v>0</v>
      </c>
      <c r="E179" s="6" t="str">
        <f t="shared" si="26"/>
        <v>-</v>
      </c>
      <c r="H179" s="13"/>
    </row>
    <row r="180" spans="2:10" ht="15" thickBot="1" x14ac:dyDescent="0.25">
      <c r="B180" s="15" t="s">
        <v>79</v>
      </c>
      <c r="C180" s="5">
        <v>45</v>
      </c>
      <c r="D180" s="5">
        <v>21</v>
      </c>
      <c r="E180" s="6">
        <f t="shared" si="26"/>
        <v>-0.53333333333333333</v>
      </c>
      <c r="H180" s="13"/>
    </row>
    <row r="181" spans="2:10" ht="15" thickBot="1" x14ac:dyDescent="0.25">
      <c r="B181" s="4" t="s">
        <v>47</v>
      </c>
      <c r="C181" s="5">
        <v>40</v>
      </c>
      <c r="D181" s="5">
        <v>19</v>
      </c>
      <c r="E181" s="6">
        <f t="shared" si="26"/>
        <v>-0.52500000000000002</v>
      </c>
      <c r="H181" s="13"/>
    </row>
    <row r="182" spans="2:10" ht="15" thickBot="1" x14ac:dyDescent="0.25">
      <c r="B182" s="4" t="s">
        <v>70</v>
      </c>
      <c r="C182" s="5">
        <v>0</v>
      </c>
      <c r="D182" s="5">
        <v>0</v>
      </c>
      <c r="E182" s="6" t="str">
        <f t="shared" si="26"/>
        <v>-</v>
      </c>
      <c r="H182" s="13"/>
    </row>
    <row r="183" spans="2:10" ht="15" thickBot="1" x14ac:dyDescent="0.25">
      <c r="B183" s="4" t="s">
        <v>80</v>
      </c>
      <c r="C183" s="5">
        <v>5</v>
      </c>
      <c r="D183" s="5">
        <v>2</v>
      </c>
      <c r="E183" s="6">
        <f t="shared" si="26"/>
        <v>-0.6</v>
      </c>
      <c r="H183" s="13"/>
    </row>
    <row r="184" spans="2:10" x14ac:dyDescent="0.2">
      <c r="B184" s="9"/>
      <c r="C184" s="9"/>
      <c r="D184" s="9"/>
      <c r="E184" s="9"/>
      <c r="F184" s="9"/>
      <c r="G184" s="9"/>
      <c r="H184" s="9"/>
      <c r="I184" s="9"/>
      <c r="J184" s="9"/>
    </row>
    <row r="185" spans="2:10" x14ac:dyDescent="0.2">
      <c r="B185" s="9"/>
      <c r="C185" s="9"/>
      <c r="D185" s="9"/>
      <c r="E185" s="9"/>
      <c r="F185" s="9"/>
      <c r="G185" s="9"/>
      <c r="H185" s="9"/>
      <c r="I185" s="9"/>
      <c r="J185" s="9"/>
    </row>
    <row r="194" spans="2:5" ht="42.75" customHeight="1" thickBot="1" x14ac:dyDescent="0.25">
      <c r="C194" s="8" t="s">
        <v>101</v>
      </c>
      <c r="D194" s="8" t="s">
        <v>102</v>
      </c>
      <c r="E194" s="8" t="s">
        <v>99</v>
      </c>
    </row>
    <row r="195" spans="2:5" ht="15" thickBot="1" x14ac:dyDescent="0.25">
      <c r="B195" s="4" t="s">
        <v>82</v>
      </c>
      <c r="C195" s="5">
        <v>5</v>
      </c>
      <c r="D195" s="5">
        <v>1</v>
      </c>
      <c r="E195" s="6">
        <f t="shared" ref="E195:E198" si="27">IF(C195=0,"-",(D195-C195)/C195)</f>
        <v>-0.8</v>
      </c>
    </row>
    <row r="196" spans="2:5" ht="15" thickBot="1" x14ac:dyDescent="0.25">
      <c r="B196" s="4" t="s">
        <v>83</v>
      </c>
      <c r="C196" s="5">
        <v>0</v>
      </c>
      <c r="D196" s="5">
        <v>0</v>
      </c>
      <c r="E196" s="6" t="str">
        <f t="shared" si="27"/>
        <v>-</v>
      </c>
    </row>
    <row r="197" spans="2:5" ht="15" thickBot="1" x14ac:dyDescent="0.25">
      <c r="B197" s="4" t="s">
        <v>84</v>
      </c>
      <c r="C197" s="5">
        <v>5</v>
      </c>
      <c r="D197" s="5">
        <v>1</v>
      </c>
      <c r="E197" s="6">
        <f t="shared" si="27"/>
        <v>-0.8</v>
      </c>
    </row>
    <row r="198" spans="2:5" ht="15" thickBot="1" x14ac:dyDescent="0.25">
      <c r="B198" s="4" t="s">
        <v>85</v>
      </c>
      <c r="C198" s="5">
        <v>2</v>
      </c>
      <c r="D198" s="5">
        <v>1</v>
      </c>
      <c r="E198" s="6">
        <f t="shared" si="27"/>
        <v>-0.5</v>
      </c>
    </row>
    <row r="199" spans="2:5" ht="14.25" x14ac:dyDescent="0.2">
      <c r="B199" s="7"/>
      <c r="C199" s="19"/>
      <c r="D199" s="19"/>
      <c r="E199" s="18"/>
    </row>
    <row r="204" spans="2:5" ht="42.75" customHeight="1" thickBot="1" x14ac:dyDescent="0.25">
      <c r="C204" s="8" t="s">
        <v>101</v>
      </c>
      <c r="D204" s="8" t="s">
        <v>102</v>
      </c>
      <c r="E204" s="8" t="s">
        <v>99</v>
      </c>
    </row>
    <row r="205" spans="2:5" ht="20.100000000000001" customHeight="1" thickBot="1" x14ac:dyDescent="0.25">
      <c r="B205" s="16" t="s">
        <v>88</v>
      </c>
      <c r="C205" s="5"/>
      <c r="D205" s="5"/>
      <c r="E205" s="6" t="str">
        <f t="shared" ref="E205:E208" si="28">IF(C205=0,"-",(D205-C205)/C205)</f>
        <v>-</v>
      </c>
    </row>
    <row r="206" spans="2:5" ht="20.100000000000001" customHeight="1" thickBot="1" x14ac:dyDescent="0.25">
      <c r="B206" s="17" t="s">
        <v>89</v>
      </c>
      <c r="C206" s="5">
        <v>5</v>
      </c>
      <c r="D206" s="5">
        <v>1</v>
      </c>
      <c r="E206" s="6">
        <f t="shared" si="28"/>
        <v>-0.8</v>
      </c>
    </row>
    <row r="207" spans="2:5" ht="20.100000000000001" customHeight="1" thickBot="1" x14ac:dyDescent="0.25">
      <c r="B207" s="17" t="s">
        <v>86</v>
      </c>
      <c r="C207" s="5">
        <v>5</v>
      </c>
      <c r="D207" s="5">
        <v>1</v>
      </c>
      <c r="E207" s="6">
        <f t="shared" si="28"/>
        <v>-0.8</v>
      </c>
    </row>
    <row r="208" spans="2:5" ht="20.100000000000001" customHeight="1" thickBot="1" x14ac:dyDescent="0.25">
      <c r="B208" s="17" t="s">
        <v>87</v>
      </c>
      <c r="C208" s="5">
        <v>0</v>
      </c>
      <c r="D208" s="5">
        <v>0</v>
      </c>
      <c r="E208" s="6" t="str">
        <f t="shared" si="28"/>
        <v>-</v>
      </c>
    </row>
    <row r="209" spans="2:5" ht="20.100000000000001" customHeight="1" thickBot="1" x14ac:dyDescent="0.25">
      <c r="B209" s="17" t="s">
        <v>90</v>
      </c>
      <c r="C209" s="5"/>
      <c r="D209" s="5"/>
      <c r="E209" s="6"/>
    </row>
    <row r="210" spans="2:5" ht="20.100000000000001" customHeight="1" thickBot="1" x14ac:dyDescent="0.25">
      <c r="B210" s="17" t="s">
        <v>89</v>
      </c>
      <c r="C210" s="5">
        <v>0</v>
      </c>
      <c r="D210" s="5">
        <v>0</v>
      </c>
      <c r="E210" s="6" t="str">
        <f>IF(C210=0,"-",(D210-C210)/C210)</f>
        <v>-</v>
      </c>
    </row>
    <row r="211" spans="2:5" ht="15" thickBot="1" x14ac:dyDescent="0.25">
      <c r="B211" s="17" t="s">
        <v>86</v>
      </c>
      <c r="C211" s="5">
        <v>0</v>
      </c>
      <c r="D211" s="5">
        <v>0</v>
      </c>
      <c r="E211" s="6" t="str">
        <f t="shared" ref="E211:E212" si="29">IF(C211=0,"-",(D211-C211)/C211)</f>
        <v>-</v>
      </c>
    </row>
    <row r="212" spans="2:5" ht="15" thickBot="1" x14ac:dyDescent="0.25">
      <c r="B212" s="17" t="s">
        <v>87</v>
      </c>
      <c r="C212" s="5">
        <v>0</v>
      </c>
      <c r="D212" s="5">
        <v>0</v>
      </c>
      <c r="E212" s="6" t="str">
        <f t="shared" si="29"/>
        <v>-</v>
      </c>
    </row>
    <row r="213" spans="2:5" ht="14.25" x14ac:dyDescent="0.2">
      <c r="B213" s="21"/>
      <c r="C213" s="19"/>
      <c r="D213" s="19"/>
      <c r="E213" s="18"/>
    </row>
    <row r="218" spans="2:5" ht="42.75" customHeight="1" thickBot="1" x14ac:dyDescent="0.25">
      <c r="C218" s="8" t="s">
        <v>101</v>
      </c>
      <c r="D218" s="8" t="s">
        <v>102</v>
      </c>
      <c r="E218" s="8" t="s">
        <v>99</v>
      </c>
    </row>
    <row r="219" spans="2:5" ht="15" thickBot="1" x14ac:dyDescent="0.25">
      <c r="B219" s="16" t="s">
        <v>91</v>
      </c>
      <c r="C219" s="5">
        <v>5</v>
      </c>
      <c r="D219" s="5">
        <v>1</v>
      </c>
      <c r="E219" s="6">
        <f t="shared" ref="E219:E221" si="30">IF(C219=0,"-",(D219-C219)/C219)</f>
        <v>-0.8</v>
      </c>
    </row>
    <row r="220" spans="2:5" ht="15" thickBot="1" x14ac:dyDescent="0.25">
      <c r="B220" s="16" t="s">
        <v>92</v>
      </c>
      <c r="C220" s="5">
        <v>5</v>
      </c>
      <c r="D220" s="5">
        <v>1</v>
      </c>
      <c r="E220" s="6">
        <f t="shared" si="30"/>
        <v>-0.8</v>
      </c>
    </row>
    <row r="221" spans="2:5" ht="15" thickBot="1" x14ac:dyDescent="0.25">
      <c r="B221" s="16" t="s">
        <v>93</v>
      </c>
      <c r="C221" s="5">
        <v>0</v>
      </c>
      <c r="D221" s="5">
        <v>0</v>
      </c>
      <c r="E221" s="6" t="str">
        <f t="shared" si="30"/>
        <v>-</v>
      </c>
    </row>
    <row r="222" spans="2:5" ht="15" thickBot="1" x14ac:dyDescent="0.25">
      <c r="C222" s="5"/>
      <c r="D222" s="5"/>
      <c r="E222" s="6"/>
    </row>
    <row r="223" spans="2:5" ht="15" thickBot="1" x14ac:dyDescent="0.25">
      <c r="C223" s="5"/>
      <c r="D223" s="5"/>
      <c r="E223" s="6"/>
    </row>
    <row r="224" spans="2:5" ht="15" thickBot="1" x14ac:dyDescent="0.25">
      <c r="C224" s="5"/>
      <c r="D224" s="5"/>
      <c r="E224" s="6"/>
    </row>
    <row r="225" spans="3:5" ht="15" thickBot="1" x14ac:dyDescent="0.25">
      <c r="C225" s="5"/>
      <c r="D225" s="5"/>
      <c r="E225" s="6"/>
    </row>
    <row r="226" spans="3:5" ht="15" thickBot="1" x14ac:dyDescent="0.25">
      <c r="C226" s="5"/>
      <c r="D226" s="5"/>
      <c r="E226" s="6"/>
    </row>
  </sheetData>
  <mergeCells count="6">
    <mergeCell ref="C124:F124"/>
    <mergeCell ref="G124:J124"/>
    <mergeCell ref="K124:N124"/>
    <mergeCell ref="C139:F139"/>
    <mergeCell ref="G139:J139"/>
    <mergeCell ref="K139:N139"/>
  </mergeCells>
  <pageMargins left="0.70866141732283472" right="0.70866141732283472" top="0.74803149606299213" bottom="0.74803149606299213" header="0.31496062992125984" footer="0.31496062992125984"/>
  <pageSetup paperSize="9" scale="11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26"/>
  <sheetViews>
    <sheetView workbookViewId="0"/>
  </sheetViews>
  <sheetFormatPr baseColWidth="10" defaultRowHeight="12.75" x14ac:dyDescent="0.2"/>
  <cols>
    <col min="2" max="2" width="56.875" bestFit="1" customWidth="1"/>
    <col min="3" max="4" width="12.5" customWidth="1"/>
    <col min="5" max="5" width="12.75" customWidth="1"/>
    <col min="6" max="6" width="8.75" bestFit="1" customWidth="1"/>
    <col min="7" max="7" width="11.625" customWidth="1"/>
    <col min="8" max="8" width="12.125" customWidth="1"/>
    <col min="9" max="9" width="12.75" customWidth="1"/>
    <col min="10" max="10" width="8.75" bestFit="1" customWidth="1"/>
    <col min="11" max="11" width="11.625" bestFit="1" customWidth="1"/>
    <col min="12" max="12" width="12" bestFit="1" customWidth="1"/>
    <col min="13" max="13" width="12.75" customWidth="1"/>
    <col min="14" max="14" width="9.625" bestFit="1" customWidth="1"/>
  </cols>
  <sheetData>
    <row r="1" spans="1:5" ht="15" thickBot="1" x14ac:dyDescent="0.25">
      <c r="A1" s="5"/>
      <c r="B1" s="5"/>
    </row>
    <row r="2" spans="1:5" ht="15" thickBot="1" x14ac:dyDescent="0.25">
      <c r="A2" s="5"/>
      <c r="B2" s="5"/>
    </row>
    <row r="3" spans="1:5" ht="15" thickBot="1" x14ac:dyDescent="0.25">
      <c r="A3" s="5"/>
      <c r="B3" s="5"/>
    </row>
    <row r="11" spans="1:5" ht="27" customHeight="1" x14ac:dyDescent="0.2">
      <c r="B11" s="20" t="str">
        <f>Portada!B9</f>
        <v>2º Trimestre 2019</v>
      </c>
    </row>
    <row r="13" spans="1:5" ht="42.75" customHeight="1" thickBot="1" x14ac:dyDescent="0.25">
      <c r="C13" s="8" t="s">
        <v>101</v>
      </c>
      <c r="D13" s="8" t="s">
        <v>102</v>
      </c>
      <c r="E13" s="8" t="s">
        <v>99</v>
      </c>
    </row>
    <row r="14" spans="1:5" ht="20.100000000000001" customHeight="1" thickBot="1" x14ac:dyDescent="0.25">
      <c r="B14" s="4" t="s">
        <v>22</v>
      </c>
      <c r="C14" s="5">
        <v>1287</v>
      </c>
      <c r="D14" s="5">
        <v>1407</v>
      </c>
      <c r="E14" s="6">
        <f>IF(C14&gt;0,(D14-C14)/C14,"-")</f>
        <v>9.3240093240093247E-2</v>
      </c>
    </row>
    <row r="15" spans="1:5" ht="20.100000000000001" customHeight="1" thickBot="1" x14ac:dyDescent="0.25">
      <c r="B15" s="4" t="s">
        <v>17</v>
      </c>
      <c r="C15" s="5">
        <v>1481</v>
      </c>
      <c r="D15" s="5">
        <v>1261</v>
      </c>
      <c r="E15" s="6">
        <f t="shared" ref="E15:E23" si="0">IF(C15&gt;0,(D15-C15)/C15,"-")</f>
        <v>-0.14854827819041189</v>
      </c>
    </row>
    <row r="16" spans="1:5" ht="20.100000000000001" customHeight="1" thickBot="1" x14ac:dyDescent="0.25">
      <c r="B16" s="4" t="s">
        <v>18</v>
      </c>
      <c r="C16" s="5">
        <v>830</v>
      </c>
      <c r="D16" s="5">
        <v>683</v>
      </c>
      <c r="E16" s="6">
        <f t="shared" si="0"/>
        <v>-0.17710843373493976</v>
      </c>
    </row>
    <row r="17" spans="2:5" ht="20.100000000000001" customHeight="1" thickBot="1" x14ac:dyDescent="0.25">
      <c r="B17" s="4" t="s">
        <v>19</v>
      </c>
      <c r="C17" s="5">
        <v>651</v>
      </c>
      <c r="D17" s="5">
        <v>578</v>
      </c>
      <c r="E17" s="6">
        <f t="shared" si="0"/>
        <v>-0.11213517665130568</v>
      </c>
    </row>
    <row r="18" spans="2:5" ht="20.100000000000001" customHeight="1" thickBot="1" x14ac:dyDescent="0.25">
      <c r="B18" s="4" t="s">
        <v>20</v>
      </c>
      <c r="C18" s="6">
        <f>C17/C15</f>
        <v>0.43956785955435518</v>
      </c>
      <c r="D18" s="6">
        <f>D17/D15</f>
        <v>0.45836637589214907</v>
      </c>
      <c r="E18" s="6">
        <f t="shared" si="0"/>
        <v>4.2765902759251538E-2</v>
      </c>
    </row>
    <row r="19" spans="2:5" ht="30" customHeight="1" thickBot="1" x14ac:dyDescent="0.25">
      <c r="B19" s="4" t="s">
        <v>23</v>
      </c>
      <c r="C19" s="5">
        <v>198</v>
      </c>
      <c r="D19" s="5">
        <v>104</v>
      </c>
      <c r="E19" s="6">
        <f t="shared" si="0"/>
        <v>-0.47474747474747475</v>
      </c>
    </row>
    <row r="20" spans="2:5" ht="20.100000000000001" customHeight="1" thickBot="1" x14ac:dyDescent="0.25">
      <c r="B20" s="4" t="s">
        <v>24</v>
      </c>
      <c r="C20" s="5">
        <v>123</v>
      </c>
      <c r="D20" s="5">
        <v>76</v>
      </c>
      <c r="E20" s="6">
        <f t="shared" si="0"/>
        <v>-0.38211382113821141</v>
      </c>
    </row>
    <row r="21" spans="2:5" ht="20.100000000000001" customHeight="1" thickBot="1" x14ac:dyDescent="0.25">
      <c r="B21" s="4" t="s">
        <v>25</v>
      </c>
      <c r="C21" s="5">
        <v>75</v>
      </c>
      <c r="D21" s="5">
        <v>28</v>
      </c>
      <c r="E21" s="6">
        <f t="shared" si="0"/>
        <v>-0.62666666666666671</v>
      </c>
    </row>
    <row r="22" spans="2:5" ht="20.100000000000001" customHeight="1" thickBot="1" x14ac:dyDescent="0.25">
      <c r="B22" s="4" t="s">
        <v>21</v>
      </c>
      <c r="C22" s="6">
        <f>C21/C19</f>
        <v>0.37878787878787878</v>
      </c>
      <c r="D22" s="6">
        <f t="shared" ref="D22" si="1">D21/D19</f>
        <v>0.26923076923076922</v>
      </c>
      <c r="E22" s="6">
        <f t="shared" si="0"/>
        <v>-0.28923076923076924</v>
      </c>
    </row>
    <row r="23" spans="2:5" ht="20.100000000000001" customHeight="1" thickBot="1" x14ac:dyDescent="0.25">
      <c r="B23" s="7" t="s">
        <v>26</v>
      </c>
      <c r="C23" s="6">
        <v>0.26115093324869293</v>
      </c>
      <c r="D23" s="6">
        <v>0.21873715287836237</v>
      </c>
      <c r="E23" s="6">
        <f t="shared" si="0"/>
        <v>-0.1624109852593944</v>
      </c>
    </row>
    <row r="31" spans="2:5" ht="42.75" customHeight="1" thickBot="1" x14ac:dyDescent="0.25">
      <c r="C31" s="8" t="s">
        <v>101</v>
      </c>
      <c r="D31" s="8" t="s">
        <v>102</v>
      </c>
      <c r="E31" s="8" t="s">
        <v>99</v>
      </c>
    </row>
    <row r="32" spans="2:5" ht="20.100000000000001" customHeight="1" thickBot="1" x14ac:dyDescent="0.25">
      <c r="B32" s="4" t="s">
        <v>27</v>
      </c>
      <c r="C32" s="5">
        <v>220</v>
      </c>
      <c r="D32" s="5">
        <v>295</v>
      </c>
      <c r="E32" s="6">
        <f>IF(C32&gt;0,(D32-C32)/C32,"-")</f>
        <v>0.34090909090909088</v>
      </c>
    </row>
    <row r="33" spans="2:5" ht="20.100000000000001" customHeight="1" thickBot="1" x14ac:dyDescent="0.25">
      <c r="B33" s="4" t="s">
        <v>29</v>
      </c>
      <c r="C33" s="5">
        <v>0</v>
      </c>
      <c r="D33" s="5">
        <v>0</v>
      </c>
      <c r="E33" s="6" t="str">
        <f t="shared" ref="E33:E35" si="2">IF(C33&gt;0,(D33-C33)/C33,"-")</f>
        <v>-</v>
      </c>
    </row>
    <row r="34" spans="2:5" ht="20.100000000000001" customHeight="1" thickBot="1" x14ac:dyDescent="0.25">
      <c r="B34" s="4" t="s">
        <v>28</v>
      </c>
      <c r="C34" s="5">
        <v>182</v>
      </c>
      <c r="D34" s="5">
        <v>239</v>
      </c>
      <c r="E34" s="6">
        <f t="shared" si="2"/>
        <v>0.31318681318681318</v>
      </c>
    </row>
    <row r="35" spans="2:5" ht="20.100000000000001" customHeight="1" thickBot="1" x14ac:dyDescent="0.25">
      <c r="B35" s="4" t="s">
        <v>30</v>
      </c>
      <c r="C35" s="5">
        <v>38</v>
      </c>
      <c r="D35" s="5">
        <v>56</v>
      </c>
      <c r="E35" s="6">
        <f t="shared" si="2"/>
        <v>0.47368421052631576</v>
      </c>
    </row>
    <row r="41" spans="2:5" ht="42.75" customHeight="1" thickBot="1" x14ac:dyDescent="0.25">
      <c r="C41" s="8" t="s">
        <v>101</v>
      </c>
      <c r="D41" s="8" t="s">
        <v>102</v>
      </c>
      <c r="E41" s="8" t="s">
        <v>99</v>
      </c>
    </row>
    <row r="42" spans="2:5" ht="20.100000000000001" customHeight="1" thickBot="1" x14ac:dyDescent="0.25">
      <c r="B42" s="4" t="s">
        <v>33</v>
      </c>
      <c r="C42" s="5">
        <v>203</v>
      </c>
      <c r="D42" s="5">
        <v>203</v>
      </c>
      <c r="E42" s="6">
        <f>IF(C42&gt;0,(D42-C42)/C42,"-")</f>
        <v>0</v>
      </c>
    </row>
    <row r="43" spans="2:5" ht="20.100000000000001" customHeight="1" thickBot="1" x14ac:dyDescent="0.25">
      <c r="B43" s="4" t="s">
        <v>34</v>
      </c>
      <c r="C43" s="5">
        <v>9</v>
      </c>
      <c r="D43" s="5">
        <v>14</v>
      </c>
      <c r="E43" s="6">
        <f t="shared" ref="E43:E49" si="3">IF(C43&gt;0,(D43-C43)/C43,"-")</f>
        <v>0.55555555555555558</v>
      </c>
    </row>
    <row r="44" spans="2:5" ht="20.100000000000001" customHeight="1" thickBot="1" x14ac:dyDescent="0.25">
      <c r="B44" s="4" t="s">
        <v>31</v>
      </c>
      <c r="C44" s="5">
        <v>35</v>
      </c>
      <c r="D44" s="5">
        <v>37</v>
      </c>
      <c r="E44" s="6">
        <f t="shared" si="3"/>
        <v>5.7142857142857141E-2</v>
      </c>
    </row>
    <row r="45" spans="2:5" ht="20.100000000000001" customHeight="1" thickBot="1" x14ac:dyDescent="0.25">
      <c r="B45" s="4" t="s">
        <v>32</v>
      </c>
      <c r="C45" s="5">
        <v>638</v>
      </c>
      <c r="D45" s="5">
        <v>731</v>
      </c>
      <c r="E45" s="6">
        <f t="shared" si="3"/>
        <v>0.14576802507836992</v>
      </c>
    </row>
    <row r="46" spans="2:5" ht="20.100000000000001" customHeight="1" thickBot="1" x14ac:dyDescent="0.25">
      <c r="B46" s="4" t="s">
        <v>35</v>
      </c>
      <c r="C46" s="5">
        <v>192</v>
      </c>
      <c r="D46" s="5">
        <v>371</v>
      </c>
      <c r="E46" s="6">
        <f t="shared" si="3"/>
        <v>0.93229166666666663</v>
      </c>
    </row>
    <row r="47" spans="2:5" ht="20.100000000000001" customHeight="1" thickBot="1" x14ac:dyDescent="0.25">
      <c r="B47" s="4" t="s">
        <v>67</v>
      </c>
      <c r="C47" s="5">
        <v>186</v>
      </c>
      <c r="D47" s="5">
        <v>253</v>
      </c>
      <c r="E47" s="6">
        <f t="shared" si="3"/>
        <v>0.36021505376344087</v>
      </c>
    </row>
    <row r="48" spans="2:5" ht="20.100000000000001" customHeight="1" collapsed="1" thickBot="1" x14ac:dyDescent="0.25">
      <c r="B48" s="4" t="s">
        <v>36</v>
      </c>
      <c r="C48" s="6">
        <f>C42/(C42+C43)</f>
        <v>0.95754716981132071</v>
      </c>
      <c r="D48" s="6">
        <f>D42/(D42+D43)</f>
        <v>0.93548387096774188</v>
      </c>
      <c r="E48" s="6">
        <f t="shared" si="3"/>
        <v>-2.3041474654377888E-2</v>
      </c>
    </row>
    <row r="49" spans="2:5" ht="20.100000000000001" customHeight="1" thickBot="1" x14ac:dyDescent="0.25">
      <c r="B49" s="4" t="s">
        <v>37</v>
      </c>
      <c r="C49" s="6">
        <f>C45/(C44+C45)</f>
        <v>0.9479940564635958</v>
      </c>
      <c r="D49" s="6">
        <f t="shared" ref="D49" si="4">D45/(D44+D45)</f>
        <v>0.95182291666666663</v>
      </c>
      <c r="E49" s="6">
        <f t="shared" si="3"/>
        <v>4.0389073928944622E-3</v>
      </c>
    </row>
    <row r="55" spans="2:5" ht="42.75" customHeight="1" thickBot="1" x14ac:dyDescent="0.25">
      <c r="C55" s="8" t="s">
        <v>101</v>
      </c>
      <c r="D55" s="8" t="s">
        <v>102</v>
      </c>
      <c r="E55" s="8" t="s">
        <v>99</v>
      </c>
    </row>
    <row r="56" spans="2:5" ht="20.100000000000001" customHeight="1" thickBot="1" x14ac:dyDescent="0.25">
      <c r="B56" s="4" t="s">
        <v>38</v>
      </c>
      <c r="C56" s="5">
        <v>212</v>
      </c>
      <c r="D56" s="5">
        <v>217</v>
      </c>
      <c r="E56" s="6">
        <f>IF(C56&gt;0,(D56-C56)/C56,"-")</f>
        <v>2.358490566037736E-2</v>
      </c>
    </row>
    <row r="57" spans="2:5" ht="20.100000000000001" customHeight="1" thickBot="1" x14ac:dyDescent="0.25">
      <c r="B57" s="4" t="s">
        <v>41</v>
      </c>
      <c r="C57" s="5">
        <v>119</v>
      </c>
      <c r="D57" s="5">
        <v>114</v>
      </c>
      <c r="E57" s="6">
        <f t="shared" ref="E57:E61" si="5">IF(C57&gt;0,(D57-C57)/C57,"-")</f>
        <v>-4.2016806722689079E-2</v>
      </c>
    </row>
    <row r="58" spans="2:5" ht="20.100000000000001" customHeight="1" thickBot="1" x14ac:dyDescent="0.25">
      <c r="B58" s="4" t="s">
        <v>42</v>
      </c>
      <c r="C58" s="5">
        <v>84</v>
      </c>
      <c r="D58" s="5">
        <v>89</v>
      </c>
      <c r="E58" s="6">
        <f t="shared" si="5"/>
        <v>5.9523809523809521E-2</v>
      </c>
    </row>
    <row r="59" spans="2:5" ht="20.100000000000001" customHeight="1" collapsed="1" thickBot="1" x14ac:dyDescent="0.25">
      <c r="B59" s="4" t="s">
        <v>98</v>
      </c>
      <c r="C59" s="6">
        <f>(C57+C58)/C56</f>
        <v>0.95754716981132071</v>
      </c>
      <c r="D59" s="6">
        <f>(D57+D58)/D56</f>
        <v>0.93548387096774188</v>
      </c>
      <c r="E59" s="6">
        <f t="shared" si="5"/>
        <v>-2.3041474654377888E-2</v>
      </c>
    </row>
    <row r="60" spans="2:5" ht="20.100000000000001" customHeight="1" thickBot="1" x14ac:dyDescent="0.25">
      <c r="B60" s="4" t="s">
        <v>39</v>
      </c>
      <c r="C60" s="6">
        <v>0.94444444444444442</v>
      </c>
      <c r="D60" s="6">
        <v>0.92682926829268297</v>
      </c>
      <c r="E60" s="6">
        <f t="shared" si="5"/>
        <v>-1.8651362984218003E-2</v>
      </c>
    </row>
    <row r="61" spans="2:5" ht="20.100000000000001" customHeight="1" thickBot="1" x14ac:dyDescent="0.25">
      <c r="B61" s="4" t="s">
        <v>40</v>
      </c>
      <c r="C61" s="6">
        <v>0.97674418604651159</v>
      </c>
      <c r="D61" s="6">
        <v>0.94680851063829785</v>
      </c>
      <c r="E61" s="6">
        <f t="shared" si="5"/>
        <v>-3.064842958459978E-2</v>
      </c>
    </row>
    <row r="62" spans="2:5" ht="15" thickBot="1" x14ac:dyDescent="0.25">
      <c r="E62" s="6"/>
    </row>
    <row r="67" spans="2:10" ht="42.75" customHeight="1" thickBot="1" x14ac:dyDescent="0.25">
      <c r="C67" s="8" t="s">
        <v>101</v>
      </c>
      <c r="D67" s="8" t="s">
        <v>102</v>
      </c>
      <c r="E67" s="8" t="s">
        <v>99</v>
      </c>
    </row>
    <row r="68" spans="2:10" ht="20.100000000000001" customHeight="1" thickBot="1" x14ac:dyDescent="0.25">
      <c r="B68" s="4" t="s">
        <v>44</v>
      </c>
      <c r="C68" s="5">
        <v>1235</v>
      </c>
      <c r="D68" s="5">
        <v>1383</v>
      </c>
      <c r="E68" s="6">
        <f>IF(C68&gt;0,(D68-C68)/C68,"-")</f>
        <v>0.11983805668016194</v>
      </c>
    </row>
    <row r="69" spans="2:10" ht="20.100000000000001" customHeight="1" thickBot="1" x14ac:dyDescent="0.25">
      <c r="B69" s="4" t="s">
        <v>45</v>
      </c>
      <c r="C69" s="5">
        <v>565</v>
      </c>
      <c r="D69" s="5">
        <v>558</v>
      </c>
      <c r="E69" s="6">
        <f t="shared" ref="E69:E75" si="6">IF(C69&gt;0,(D69-C69)/C69,"-")</f>
        <v>-1.2389380530973451E-2</v>
      </c>
    </row>
    <row r="70" spans="2:10" ht="20.100000000000001" customHeight="1" thickBot="1" x14ac:dyDescent="0.25">
      <c r="B70" s="4" t="s">
        <v>43</v>
      </c>
      <c r="C70" s="5">
        <v>3</v>
      </c>
      <c r="D70" s="5">
        <v>4</v>
      </c>
      <c r="E70" s="6">
        <f t="shared" si="6"/>
        <v>0.33333333333333331</v>
      </c>
    </row>
    <row r="71" spans="2:10" ht="20.100000000000001" customHeight="1" thickBot="1" x14ac:dyDescent="0.25">
      <c r="B71" s="4" t="s">
        <v>46</v>
      </c>
      <c r="C71" s="5">
        <v>387</v>
      </c>
      <c r="D71" s="5">
        <v>465</v>
      </c>
      <c r="E71" s="6">
        <f t="shared" si="6"/>
        <v>0.20155038759689922</v>
      </c>
    </row>
    <row r="72" spans="2:10" ht="20.100000000000001" customHeight="1" thickBot="1" x14ac:dyDescent="0.25">
      <c r="B72" s="4" t="s">
        <v>47</v>
      </c>
      <c r="C72" s="5">
        <v>231</v>
      </c>
      <c r="D72" s="5">
        <v>310</v>
      </c>
      <c r="E72" s="6">
        <f t="shared" si="6"/>
        <v>0.34199134199134201</v>
      </c>
    </row>
    <row r="73" spans="2:10" ht="20.100000000000001" customHeight="1" thickBot="1" x14ac:dyDescent="0.25">
      <c r="B73" s="4" t="s">
        <v>48</v>
      </c>
      <c r="C73" s="5">
        <v>49</v>
      </c>
      <c r="D73" s="5">
        <v>45</v>
      </c>
      <c r="E73" s="6">
        <f t="shared" si="6"/>
        <v>-8.1632653061224483E-2</v>
      </c>
    </row>
    <row r="74" spans="2:10" ht="20.100000000000001" customHeight="1" thickBot="1" x14ac:dyDescent="0.25">
      <c r="B74" s="4" t="s">
        <v>49</v>
      </c>
      <c r="C74" s="5">
        <v>0</v>
      </c>
      <c r="D74" s="5">
        <v>0</v>
      </c>
      <c r="E74" s="6" t="str">
        <f t="shared" si="6"/>
        <v>-</v>
      </c>
    </row>
    <row r="75" spans="2:10" ht="20.100000000000001" customHeight="1" thickBot="1" x14ac:dyDescent="0.25">
      <c r="B75" s="4" t="s">
        <v>50</v>
      </c>
      <c r="C75" s="5">
        <v>0</v>
      </c>
      <c r="D75" s="5">
        <v>1</v>
      </c>
      <c r="E75" s="6" t="str">
        <f t="shared" si="6"/>
        <v>-</v>
      </c>
    </row>
    <row r="76" spans="2:10" x14ac:dyDescent="0.2">
      <c r="B76" s="9"/>
      <c r="C76" s="9"/>
      <c r="D76" s="9"/>
      <c r="E76" s="9"/>
      <c r="F76" s="9"/>
      <c r="G76" s="9"/>
      <c r="H76" s="9"/>
      <c r="I76" s="9"/>
      <c r="J76" s="9"/>
    </row>
    <row r="77" spans="2:10" x14ac:dyDescent="0.2">
      <c r="B77" s="9"/>
      <c r="C77" s="9"/>
      <c r="D77" s="9"/>
      <c r="E77" s="9"/>
      <c r="F77" s="9"/>
      <c r="G77" s="9"/>
      <c r="H77" s="9"/>
      <c r="I77" s="9"/>
      <c r="J77" s="9"/>
    </row>
    <row r="87" spans="2:5" ht="42.75" customHeight="1" thickBot="1" x14ac:dyDescent="0.25">
      <c r="C87" s="8" t="s">
        <v>101</v>
      </c>
      <c r="D87" s="8" t="s">
        <v>102</v>
      </c>
      <c r="E87" s="8" t="s">
        <v>99</v>
      </c>
    </row>
    <row r="88" spans="2:5" ht="29.25" thickBot="1" x14ac:dyDescent="0.25">
      <c r="B88" s="4" t="s">
        <v>51</v>
      </c>
      <c r="C88" s="5">
        <v>97</v>
      </c>
      <c r="D88" s="5">
        <v>170</v>
      </c>
      <c r="E88" s="6">
        <f>IF(C88&gt;0,(D88-C88)/C88,"-")</f>
        <v>0.75257731958762886</v>
      </c>
    </row>
    <row r="89" spans="2:5" ht="29.25" thickBot="1" x14ac:dyDescent="0.25">
      <c r="B89" s="4" t="s">
        <v>52</v>
      </c>
      <c r="C89" s="5">
        <v>42</v>
      </c>
      <c r="D89" s="5">
        <v>55</v>
      </c>
      <c r="E89" s="6">
        <f t="shared" ref="E89:E91" si="7">IF(C89&gt;0,(D89-C89)/C89,"-")</f>
        <v>0.30952380952380953</v>
      </c>
    </row>
    <row r="90" spans="2:5" ht="29.25" customHeight="1" thickBot="1" x14ac:dyDescent="0.25">
      <c r="B90" s="4" t="s">
        <v>53</v>
      </c>
      <c r="C90" s="5">
        <v>63</v>
      </c>
      <c r="D90" s="5">
        <v>73</v>
      </c>
      <c r="E90" s="6">
        <f t="shared" si="7"/>
        <v>0.15873015873015872</v>
      </c>
    </row>
    <row r="91" spans="2:5" ht="29.25" customHeight="1" thickBot="1" x14ac:dyDescent="0.25">
      <c r="B91" s="4" t="s">
        <v>54</v>
      </c>
      <c r="C91" s="6">
        <f>(C88+C89)/(C88+C89+C90)</f>
        <v>0.68811881188118806</v>
      </c>
      <c r="D91" s="6">
        <f>(D88+D89)/(D88+D89+D90)</f>
        <v>0.75503355704697983</v>
      </c>
      <c r="E91" s="6">
        <f t="shared" si="7"/>
        <v>9.7243010960359269E-2</v>
      </c>
    </row>
    <row r="97" spans="2:5" ht="42.75" customHeight="1" thickBot="1" x14ac:dyDescent="0.25">
      <c r="C97" s="8" t="s">
        <v>101</v>
      </c>
      <c r="D97" s="8" t="s">
        <v>102</v>
      </c>
      <c r="E97" s="8" t="s">
        <v>99</v>
      </c>
    </row>
    <row r="98" spans="2:5" ht="20.100000000000001" customHeight="1" thickBot="1" x14ac:dyDescent="0.25">
      <c r="B98" s="4" t="s">
        <v>38</v>
      </c>
      <c r="C98" s="5">
        <v>203</v>
      </c>
      <c r="D98" s="5">
        <v>298</v>
      </c>
      <c r="E98" s="6">
        <f>IF(C98&gt;0,(D98-C98)/C98,"-")</f>
        <v>0.46798029556650245</v>
      </c>
    </row>
    <row r="99" spans="2:5" ht="20.100000000000001" customHeight="1" thickBot="1" x14ac:dyDescent="0.25">
      <c r="B99" s="4" t="s">
        <v>41</v>
      </c>
      <c r="C99" s="5">
        <v>92</v>
      </c>
      <c r="D99" s="5">
        <v>147</v>
      </c>
      <c r="E99" s="6">
        <f t="shared" ref="E99:E103" si="8">IF(C99&gt;0,(D99-C99)/C99,"-")</f>
        <v>0.59782608695652173</v>
      </c>
    </row>
    <row r="100" spans="2:5" ht="20.100000000000001" customHeight="1" thickBot="1" x14ac:dyDescent="0.25">
      <c r="B100" s="4" t="s">
        <v>42</v>
      </c>
      <c r="C100" s="5">
        <v>48</v>
      </c>
      <c r="D100" s="5">
        <v>78</v>
      </c>
      <c r="E100" s="6">
        <f t="shared" si="8"/>
        <v>0.625</v>
      </c>
    </row>
    <row r="101" spans="2:5" ht="20.100000000000001" customHeight="1" thickBot="1" x14ac:dyDescent="0.25">
      <c r="B101" s="4" t="s">
        <v>98</v>
      </c>
      <c r="C101" s="6">
        <f>(C99+C100)/C98</f>
        <v>0.68965517241379315</v>
      </c>
      <c r="D101" s="6">
        <f>(D99+D100)/D98</f>
        <v>0.75503355704697983</v>
      </c>
      <c r="E101" s="6">
        <f t="shared" si="8"/>
        <v>9.4798657718120682E-2</v>
      </c>
    </row>
    <row r="102" spans="2:5" ht="20.100000000000001" customHeight="1" thickBot="1" x14ac:dyDescent="0.25">
      <c r="B102" s="4" t="s">
        <v>39</v>
      </c>
      <c r="C102" s="6">
        <v>0.69172932330827064</v>
      </c>
      <c r="D102" s="6">
        <v>0.77368421052631575</v>
      </c>
      <c r="E102" s="6">
        <f t="shared" si="8"/>
        <v>0.11847826086956523</v>
      </c>
    </row>
    <row r="103" spans="2:5" ht="20.100000000000001" customHeight="1" thickBot="1" x14ac:dyDescent="0.25">
      <c r="B103" s="4" t="s">
        <v>40</v>
      </c>
      <c r="C103" s="6">
        <v>0.68571428571428572</v>
      </c>
      <c r="D103" s="6">
        <v>0.72222222222222221</v>
      </c>
      <c r="E103" s="6">
        <f t="shared" si="8"/>
        <v>5.3240740740740713E-2</v>
      </c>
    </row>
    <row r="109" spans="2:5" ht="42.75" customHeight="1" thickBot="1" x14ac:dyDescent="0.25">
      <c r="C109" s="8" t="s">
        <v>101</v>
      </c>
      <c r="D109" s="8" t="s">
        <v>102</v>
      </c>
      <c r="E109" s="8" t="s">
        <v>99</v>
      </c>
    </row>
    <row r="110" spans="2:5" ht="15" thickBot="1" x14ac:dyDescent="0.25">
      <c r="B110" s="4" t="s">
        <v>55</v>
      </c>
      <c r="C110" s="5">
        <v>196</v>
      </c>
      <c r="D110" s="5">
        <v>366</v>
      </c>
      <c r="E110" s="6">
        <f>IF(C110&gt;0,(D110-C110)/C110,"-")</f>
        <v>0.86734693877551017</v>
      </c>
    </row>
    <row r="111" spans="2:5" ht="15" thickBot="1" x14ac:dyDescent="0.25">
      <c r="B111" s="4" t="s">
        <v>56</v>
      </c>
      <c r="C111" s="5">
        <v>135</v>
      </c>
      <c r="D111" s="5">
        <v>279</v>
      </c>
      <c r="E111" s="6">
        <f t="shared" ref="E111:E112" si="9">IF(C111&gt;0,(D111-C111)/C111,"-")</f>
        <v>1.0666666666666667</v>
      </c>
    </row>
    <row r="112" spans="2:5" ht="15" thickBot="1" x14ac:dyDescent="0.25">
      <c r="B112" s="4" t="s">
        <v>57</v>
      </c>
      <c r="C112" s="5">
        <v>61</v>
      </c>
      <c r="D112" s="5">
        <v>87</v>
      </c>
      <c r="E112" s="6">
        <f t="shared" si="9"/>
        <v>0.42622950819672129</v>
      </c>
    </row>
    <row r="113" spans="2:14" x14ac:dyDescent="0.2">
      <c r="B113" s="9"/>
      <c r="C113" s="9"/>
      <c r="D113" s="9"/>
      <c r="E113" s="9"/>
      <c r="F113" s="9"/>
      <c r="G113" s="9"/>
      <c r="H113" s="9"/>
      <c r="I113" s="9"/>
      <c r="J113" s="9"/>
    </row>
    <row r="114" spans="2:14" x14ac:dyDescent="0.2">
      <c r="B114" s="9"/>
      <c r="C114" s="9"/>
      <c r="D114" s="9"/>
      <c r="E114" s="9"/>
      <c r="F114" s="9"/>
      <c r="G114" s="9"/>
      <c r="H114" s="9"/>
      <c r="I114" s="9"/>
      <c r="J114" s="9"/>
    </row>
    <row r="124" spans="2:14" ht="26.25" customHeight="1" thickBot="1" x14ac:dyDescent="0.25">
      <c r="C124" s="26" t="s">
        <v>101</v>
      </c>
      <c r="D124" s="27"/>
      <c r="E124" s="27"/>
      <c r="F124" s="28"/>
      <c r="G124" s="26" t="s">
        <v>102</v>
      </c>
      <c r="H124" s="27"/>
      <c r="I124" s="27"/>
      <c r="J124" s="28"/>
      <c r="K124" s="29" t="s">
        <v>58</v>
      </c>
      <c r="L124" s="30"/>
      <c r="M124" s="30"/>
      <c r="N124" s="30"/>
    </row>
    <row r="125" spans="2:14" ht="29.25" customHeight="1" thickBot="1" x14ac:dyDescent="0.25">
      <c r="C125" s="11" t="s">
        <v>59</v>
      </c>
      <c r="D125" s="12" t="s">
        <v>60</v>
      </c>
      <c r="E125" s="12" t="s">
        <v>61</v>
      </c>
      <c r="F125" s="12" t="s">
        <v>62</v>
      </c>
      <c r="G125" s="11" t="s">
        <v>59</v>
      </c>
      <c r="H125" s="12" t="s">
        <v>60</v>
      </c>
      <c r="I125" s="12" t="s">
        <v>61</v>
      </c>
      <c r="J125" s="12" t="s">
        <v>62</v>
      </c>
      <c r="K125" s="11" t="s">
        <v>59</v>
      </c>
      <c r="L125" s="12" t="s">
        <v>60</v>
      </c>
      <c r="M125" s="12" t="s">
        <v>61</v>
      </c>
      <c r="N125" s="12" t="s">
        <v>62</v>
      </c>
    </row>
    <row r="126" spans="2:14" ht="15" thickBot="1" x14ac:dyDescent="0.25">
      <c r="B126" s="4" t="s">
        <v>63</v>
      </c>
      <c r="C126" s="10">
        <v>0</v>
      </c>
      <c r="D126" s="10">
        <v>0</v>
      </c>
      <c r="E126" s="10">
        <v>0</v>
      </c>
      <c r="F126" s="10">
        <v>0</v>
      </c>
      <c r="G126" s="10">
        <v>0</v>
      </c>
      <c r="H126" s="10">
        <v>0</v>
      </c>
      <c r="I126" s="10">
        <v>0</v>
      </c>
      <c r="J126" s="10">
        <v>0</v>
      </c>
      <c r="K126" s="6" t="str">
        <f>IF(C126=0,"-",(G126-C126)/C126)</f>
        <v>-</v>
      </c>
      <c r="L126" s="6" t="str">
        <f t="shared" ref="L126:N131" si="10">IF(D126=0,"-",(H126-D126)/D126)</f>
        <v>-</v>
      </c>
      <c r="M126" s="6" t="str">
        <f t="shared" si="10"/>
        <v>-</v>
      </c>
      <c r="N126" s="6" t="str">
        <f t="shared" si="10"/>
        <v>-</v>
      </c>
    </row>
    <row r="127" spans="2:14" ht="15" thickBot="1" x14ac:dyDescent="0.25">
      <c r="B127" s="4" t="s">
        <v>64</v>
      </c>
      <c r="C127" s="10">
        <v>0</v>
      </c>
      <c r="D127" s="10">
        <v>0</v>
      </c>
      <c r="E127" s="10">
        <v>0</v>
      </c>
      <c r="F127" s="10">
        <v>0</v>
      </c>
      <c r="G127" s="10">
        <v>0</v>
      </c>
      <c r="H127" s="10">
        <v>0</v>
      </c>
      <c r="I127" s="10">
        <v>0</v>
      </c>
      <c r="J127" s="10">
        <v>0</v>
      </c>
      <c r="K127" s="6" t="str">
        <f t="shared" ref="K127:K131" si="11">IF(C127=0,"-",(G127-C127)/C127)</f>
        <v>-</v>
      </c>
      <c r="L127" s="6" t="str">
        <f t="shared" si="10"/>
        <v>-</v>
      </c>
      <c r="M127" s="6" t="str">
        <f t="shared" si="10"/>
        <v>-</v>
      </c>
      <c r="N127" s="6" t="str">
        <f t="shared" si="10"/>
        <v>-</v>
      </c>
    </row>
    <row r="128" spans="2:14" ht="15" thickBot="1" x14ac:dyDescent="0.25">
      <c r="B128" s="4" t="s">
        <v>65</v>
      </c>
      <c r="C128" s="10">
        <v>0</v>
      </c>
      <c r="D128" s="10">
        <v>0</v>
      </c>
      <c r="E128" s="10">
        <v>0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6" t="str">
        <f t="shared" si="11"/>
        <v>-</v>
      </c>
      <c r="L128" s="6" t="str">
        <f t="shared" si="10"/>
        <v>-</v>
      </c>
      <c r="M128" s="6" t="str">
        <f t="shared" si="10"/>
        <v>-</v>
      </c>
      <c r="N128" s="6" t="str">
        <f t="shared" si="10"/>
        <v>-</v>
      </c>
    </row>
    <row r="129" spans="2:14" ht="15" thickBot="1" x14ac:dyDescent="0.25">
      <c r="B129" s="7" t="s">
        <v>66</v>
      </c>
      <c r="C129" s="10">
        <v>0</v>
      </c>
      <c r="D129" s="10">
        <v>0</v>
      </c>
      <c r="E129" s="10">
        <v>0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6" t="str">
        <f t="shared" si="11"/>
        <v>-</v>
      </c>
      <c r="L129" s="6" t="str">
        <f t="shared" si="10"/>
        <v>-</v>
      </c>
      <c r="M129" s="6" t="str">
        <f t="shared" si="10"/>
        <v>-</v>
      </c>
      <c r="N129" s="6" t="str">
        <f t="shared" si="10"/>
        <v>-</v>
      </c>
    </row>
    <row r="130" spans="2:14" ht="15" thickBot="1" x14ac:dyDescent="0.25">
      <c r="B130" s="4" t="s">
        <v>67</v>
      </c>
      <c r="C130" s="10">
        <v>0</v>
      </c>
      <c r="D130" s="10">
        <v>0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6" t="str">
        <f t="shared" si="11"/>
        <v>-</v>
      </c>
      <c r="L130" s="6" t="str">
        <f t="shared" si="10"/>
        <v>-</v>
      </c>
      <c r="M130" s="6" t="str">
        <f t="shared" si="10"/>
        <v>-</v>
      </c>
      <c r="N130" s="6" t="str">
        <f t="shared" si="10"/>
        <v>-</v>
      </c>
    </row>
    <row r="131" spans="2:14" ht="15" thickBot="1" x14ac:dyDescent="0.25">
      <c r="B131" s="4" t="s">
        <v>68</v>
      </c>
      <c r="C131" s="10">
        <v>0</v>
      </c>
      <c r="D131" s="10">
        <v>0</v>
      </c>
      <c r="E131" s="10">
        <v>0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6" t="str">
        <f t="shared" si="11"/>
        <v>-</v>
      </c>
      <c r="L131" s="6" t="str">
        <f t="shared" si="10"/>
        <v>-</v>
      </c>
      <c r="M131" s="6" t="str">
        <f t="shared" si="10"/>
        <v>-</v>
      </c>
      <c r="N131" s="6" t="str">
        <f t="shared" si="10"/>
        <v>-</v>
      </c>
    </row>
    <row r="132" spans="2:14" ht="15" thickBot="1" x14ac:dyDescent="0.25">
      <c r="B132" s="4" t="s">
        <v>36</v>
      </c>
      <c r="C132" s="6" t="str">
        <f>IF(C126=0,"-",C126/(C126+C127))</f>
        <v>-</v>
      </c>
      <c r="D132" s="6" t="str">
        <f>IF(D126=0,"-",D126/(D126+D127))</f>
        <v>-</v>
      </c>
      <c r="E132" s="6" t="str">
        <f t="shared" ref="E132:J132" si="12">IF(E126=0,"-",E126/(E126+E127))</f>
        <v>-</v>
      </c>
      <c r="F132" s="6" t="str">
        <f t="shared" si="12"/>
        <v>-</v>
      </c>
      <c r="G132" s="6" t="str">
        <f t="shared" si="12"/>
        <v>-</v>
      </c>
      <c r="H132" s="6" t="str">
        <f t="shared" si="12"/>
        <v>-</v>
      </c>
      <c r="I132" s="6" t="str">
        <f t="shared" si="12"/>
        <v>-</v>
      </c>
      <c r="J132" s="6" t="str">
        <f t="shared" si="12"/>
        <v>-</v>
      </c>
      <c r="K132" s="6" t="str">
        <f>IF(OR(C132="-",G132="-"),"-",(G132-C132)/C132)</f>
        <v>-</v>
      </c>
      <c r="L132" s="6" t="str">
        <f t="shared" ref="L132:N133" si="13">IF(OR(D132="-",H132="-"),"-",(H132-D132)/D132)</f>
        <v>-</v>
      </c>
      <c r="M132" s="6" t="str">
        <f t="shared" si="13"/>
        <v>-</v>
      </c>
      <c r="N132" s="6" t="str">
        <f t="shared" si="13"/>
        <v>-</v>
      </c>
    </row>
    <row r="133" spans="2:14" ht="15" thickBot="1" x14ac:dyDescent="0.25">
      <c r="B133" s="4" t="s">
        <v>37</v>
      </c>
      <c r="C133" s="6" t="str">
        <f>IF(C129=0,"-",C129/(C128+C129))</f>
        <v>-</v>
      </c>
      <c r="D133" s="6" t="str">
        <f t="shared" ref="D133:J133" si="14">IF(D129=0,"-",D129/(D128+D129))</f>
        <v>-</v>
      </c>
      <c r="E133" s="6" t="str">
        <f t="shared" si="14"/>
        <v>-</v>
      </c>
      <c r="F133" s="6" t="str">
        <f t="shared" si="14"/>
        <v>-</v>
      </c>
      <c r="G133" s="6" t="str">
        <f t="shared" si="14"/>
        <v>-</v>
      </c>
      <c r="H133" s="6" t="str">
        <f t="shared" si="14"/>
        <v>-</v>
      </c>
      <c r="I133" s="6" t="str">
        <f t="shared" si="14"/>
        <v>-</v>
      </c>
      <c r="J133" s="6" t="str">
        <f t="shared" si="14"/>
        <v>-</v>
      </c>
      <c r="K133" s="6" t="str">
        <f>IF(OR(C133="-",G133="-"),"-",(G133-C133)/C133)</f>
        <v>-</v>
      </c>
      <c r="L133" s="6" t="str">
        <f t="shared" si="13"/>
        <v>-</v>
      </c>
      <c r="M133" s="6" t="str">
        <f t="shared" si="13"/>
        <v>-</v>
      </c>
      <c r="N133" s="6" t="str">
        <f t="shared" si="13"/>
        <v>-</v>
      </c>
    </row>
    <row r="134" spans="2:14" x14ac:dyDescent="0.2">
      <c r="C134" s="13"/>
    </row>
    <row r="135" spans="2:14" x14ac:dyDescent="0.2">
      <c r="C135" s="13"/>
      <c r="M135" s="14"/>
    </row>
    <row r="136" spans="2:14" x14ac:dyDescent="0.2">
      <c r="C136" s="13"/>
    </row>
    <row r="139" spans="2:14" ht="29.25" customHeight="1" thickBot="1" x14ac:dyDescent="0.25">
      <c r="C139" s="26" t="s">
        <v>101</v>
      </c>
      <c r="D139" s="27"/>
      <c r="E139" s="27"/>
      <c r="F139" s="28"/>
      <c r="G139" s="26" t="s">
        <v>102</v>
      </c>
      <c r="H139" s="27"/>
      <c r="I139" s="27"/>
      <c r="J139" s="28"/>
      <c r="K139" s="29" t="s">
        <v>58</v>
      </c>
      <c r="L139" s="30"/>
      <c r="M139" s="30"/>
      <c r="N139" s="30"/>
    </row>
    <row r="140" spans="2:14" ht="57.75" customHeight="1" thickBot="1" x14ac:dyDescent="0.25">
      <c r="C140" s="12" t="s">
        <v>60</v>
      </c>
      <c r="D140" s="12" t="s">
        <v>70</v>
      </c>
      <c r="E140" s="12" t="s">
        <v>69</v>
      </c>
      <c r="F140" s="12" t="s">
        <v>62</v>
      </c>
      <c r="G140" s="12" t="s">
        <v>60</v>
      </c>
      <c r="H140" s="12" t="s">
        <v>70</v>
      </c>
      <c r="I140" s="12" t="s">
        <v>69</v>
      </c>
      <c r="J140" s="12" t="s">
        <v>62</v>
      </c>
      <c r="K140" s="12" t="s">
        <v>60</v>
      </c>
      <c r="L140" s="12" t="s">
        <v>70</v>
      </c>
      <c r="M140" s="12" t="s">
        <v>69</v>
      </c>
      <c r="N140" s="12" t="s">
        <v>62</v>
      </c>
    </row>
    <row r="141" spans="2:14" ht="15" thickBot="1" x14ac:dyDescent="0.25">
      <c r="B141" s="4" t="s">
        <v>71</v>
      </c>
      <c r="C141" s="10">
        <v>16</v>
      </c>
      <c r="D141" s="10">
        <v>0</v>
      </c>
      <c r="E141" s="10">
        <v>0</v>
      </c>
      <c r="F141" s="10">
        <v>16</v>
      </c>
      <c r="G141" s="10">
        <v>0</v>
      </c>
      <c r="H141" s="10">
        <v>0</v>
      </c>
      <c r="I141" s="10">
        <v>0</v>
      </c>
      <c r="J141" s="10">
        <v>0</v>
      </c>
      <c r="K141" s="6">
        <f>IF(C141=0,"-",(G141-C141)/C141)</f>
        <v>-1</v>
      </c>
      <c r="L141" s="6" t="str">
        <f t="shared" ref="L141:N145" si="15">IF(D141=0,"-",(H141-D141)/D141)</f>
        <v>-</v>
      </c>
      <c r="M141" s="6" t="str">
        <f t="shared" si="15"/>
        <v>-</v>
      </c>
      <c r="N141" s="6">
        <f t="shared" si="15"/>
        <v>-1</v>
      </c>
    </row>
    <row r="142" spans="2:14" ht="15" thickBot="1" x14ac:dyDescent="0.25">
      <c r="B142" s="4" t="s">
        <v>72</v>
      </c>
      <c r="C142" s="10">
        <v>0</v>
      </c>
      <c r="D142" s="10">
        <v>0</v>
      </c>
      <c r="E142" s="10">
        <v>0</v>
      </c>
      <c r="F142" s="10">
        <v>0</v>
      </c>
      <c r="G142" s="10">
        <v>0</v>
      </c>
      <c r="H142" s="10">
        <v>0</v>
      </c>
      <c r="I142" s="10">
        <v>0</v>
      </c>
      <c r="J142" s="10">
        <v>0</v>
      </c>
      <c r="K142" s="6" t="str">
        <f t="shared" ref="K142:K145" si="16">IF(C142=0,"-",(G142-C142)/C142)</f>
        <v>-</v>
      </c>
      <c r="L142" s="6" t="str">
        <f t="shared" si="15"/>
        <v>-</v>
      </c>
      <c r="M142" s="6" t="str">
        <f t="shared" si="15"/>
        <v>-</v>
      </c>
      <c r="N142" s="6" t="str">
        <f t="shared" si="15"/>
        <v>-</v>
      </c>
    </row>
    <row r="143" spans="2:14" ht="15" thickBot="1" x14ac:dyDescent="0.25">
      <c r="B143" s="4" t="s">
        <v>73</v>
      </c>
      <c r="C143" s="10">
        <v>9</v>
      </c>
      <c r="D143" s="10">
        <v>0</v>
      </c>
      <c r="E143" s="10">
        <v>1</v>
      </c>
      <c r="F143" s="10">
        <v>10</v>
      </c>
      <c r="G143" s="10">
        <v>11</v>
      </c>
      <c r="H143" s="10">
        <v>0</v>
      </c>
      <c r="I143" s="10">
        <v>0</v>
      </c>
      <c r="J143" s="10">
        <v>11</v>
      </c>
      <c r="K143" s="6">
        <f t="shared" si="16"/>
        <v>0.22222222222222221</v>
      </c>
      <c r="L143" s="6" t="str">
        <f t="shared" si="15"/>
        <v>-</v>
      </c>
      <c r="M143" s="6">
        <f t="shared" si="15"/>
        <v>-1</v>
      </c>
      <c r="N143" s="6">
        <f t="shared" si="15"/>
        <v>0.1</v>
      </c>
    </row>
    <row r="144" spans="2:14" ht="15" thickBot="1" x14ac:dyDescent="0.25">
      <c r="B144" s="4" t="s">
        <v>74</v>
      </c>
      <c r="C144" s="10">
        <v>2</v>
      </c>
      <c r="D144" s="10">
        <v>0</v>
      </c>
      <c r="E144" s="10">
        <v>0</v>
      </c>
      <c r="F144" s="10">
        <v>2</v>
      </c>
      <c r="G144" s="10">
        <v>0</v>
      </c>
      <c r="H144" s="10">
        <v>0</v>
      </c>
      <c r="I144" s="10">
        <v>0</v>
      </c>
      <c r="J144" s="10">
        <v>0</v>
      </c>
      <c r="K144" s="6">
        <f t="shared" si="16"/>
        <v>-1</v>
      </c>
      <c r="L144" s="6" t="str">
        <f t="shared" si="15"/>
        <v>-</v>
      </c>
      <c r="M144" s="6" t="str">
        <f t="shared" si="15"/>
        <v>-</v>
      </c>
      <c r="N144" s="6">
        <f t="shared" si="15"/>
        <v>-1</v>
      </c>
    </row>
    <row r="145" spans="2:14" ht="15" thickBot="1" x14ac:dyDescent="0.25">
      <c r="B145" s="4" t="s">
        <v>75</v>
      </c>
      <c r="C145" s="10">
        <v>0</v>
      </c>
      <c r="D145" s="10">
        <v>0</v>
      </c>
      <c r="E145" s="10">
        <v>0</v>
      </c>
      <c r="F145" s="10">
        <v>0</v>
      </c>
      <c r="G145" s="10">
        <v>0</v>
      </c>
      <c r="H145" s="10">
        <v>0</v>
      </c>
      <c r="I145" s="10">
        <v>0</v>
      </c>
      <c r="J145" s="10">
        <v>0</v>
      </c>
      <c r="K145" s="6" t="str">
        <f t="shared" si="16"/>
        <v>-</v>
      </c>
      <c r="L145" s="6" t="str">
        <f t="shared" si="15"/>
        <v>-</v>
      </c>
      <c r="M145" s="6" t="str">
        <f t="shared" si="15"/>
        <v>-</v>
      </c>
      <c r="N145" s="6" t="str">
        <f t="shared" si="15"/>
        <v>-</v>
      </c>
    </row>
    <row r="146" spans="2:14" ht="15" thickBot="1" x14ac:dyDescent="0.25">
      <c r="B146" s="7" t="s">
        <v>68</v>
      </c>
      <c r="C146" s="10">
        <v>27</v>
      </c>
      <c r="D146" s="10">
        <v>0</v>
      </c>
      <c r="E146" s="10">
        <v>1</v>
      </c>
      <c r="F146" s="10">
        <v>28</v>
      </c>
      <c r="G146" s="10">
        <v>11</v>
      </c>
      <c r="H146" s="10">
        <v>0</v>
      </c>
      <c r="I146" s="10">
        <v>0</v>
      </c>
      <c r="J146" s="10">
        <v>11</v>
      </c>
      <c r="K146" s="6">
        <f t="shared" ref="K146" si="17">IF(C146=0,"-",(G146-C146)/C146)</f>
        <v>-0.59259259259259256</v>
      </c>
      <c r="L146" s="6" t="str">
        <f t="shared" ref="L146" si="18">IF(D146=0,"-",(H146-D146)/D146)</f>
        <v>-</v>
      </c>
      <c r="M146" s="6">
        <f t="shared" ref="M146" si="19">IF(E146=0,"-",(I146-E146)/E146)</f>
        <v>-1</v>
      </c>
      <c r="N146" s="6">
        <f t="shared" ref="N146" si="20">IF(F146=0,"-",(J146-F146)/F146)</f>
        <v>-0.6071428571428571</v>
      </c>
    </row>
    <row r="147" spans="2:14" ht="29.25" thickBot="1" x14ac:dyDescent="0.25">
      <c r="B147" s="7" t="s">
        <v>76</v>
      </c>
      <c r="C147" s="6">
        <f t="shared" ref="C147:J148" si="21">IF(C141=0,"-",(C141/(C141+C143)))</f>
        <v>0.64</v>
      </c>
      <c r="D147" s="6" t="str">
        <f t="shared" si="21"/>
        <v>-</v>
      </c>
      <c r="E147" s="6" t="str">
        <f t="shared" si="21"/>
        <v>-</v>
      </c>
      <c r="F147" s="6">
        <f t="shared" si="21"/>
        <v>0.61538461538461542</v>
      </c>
      <c r="G147" s="6" t="str">
        <f t="shared" si="21"/>
        <v>-</v>
      </c>
      <c r="H147" s="6" t="str">
        <f t="shared" si="21"/>
        <v>-</v>
      </c>
      <c r="I147" s="6" t="str">
        <f t="shared" si="21"/>
        <v>-</v>
      </c>
      <c r="J147" s="6" t="str">
        <f t="shared" si="21"/>
        <v>-</v>
      </c>
      <c r="K147" s="6" t="str">
        <f>IF(OR(C147="-",G147="-"),"-",(G147-C147)/C147)</f>
        <v>-</v>
      </c>
      <c r="L147" s="6" t="str">
        <f t="shared" ref="L147:N148" si="22">IF(OR(D147="-",H147="-"),"-",(H147-D147)/D147)</f>
        <v>-</v>
      </c>
      <c r="M147" s="6" t="str">
        <f t="shared" si="22"/>
        <v>-</v>
      </c>
      <c r="N147" s="6" t="str">
        <f t="shared" si="22"/>
        <v>-</v>
      </c>
    </row>
    <row r="148" spans="2:14" ht="29.25" thickBot="1" x14ac:dyDescent="0.25">
      <c r="B148" s="7" t="s">
        <v>77</v>
      </c>
      <c r="C148" s="6" t="str">
        <f t="shared" si="21"/>
        <v>-</v>
      </c>
      <c r="D148" s="6" t="str">
        <f t="shared" si="21"/>
        <v>-</v>
      </c>
      <c r="E148" s="6" t="str">
        <f t="shared" si="21"/>
        <v>-</v>
      </c>
      <c r="F148" s="6" t="str">
        <f t="shared" si="21"/>
        <v>-</v>
      </c>
      <c r="G148" s="6" t="str">
        <f t="shared" si="21"/>
        <v>-</v>
      </c>
      <c r="H148" s="6" t="str">
        <f t="shared" si="21"/>
        <v>-</v>
      </c>
      <c r="I148" s="6" t="str">
        <f t="shared" si="21"/>
        <v>-</v>
      </c>
      <c r="J148" s="6" t="str">
        <f t="shared" si="21"/>
        <v>-</v>
      </c>
      <c r="K148" s="6" t="str">
        <f>IF(OR(C148="-",G148="-"),"-",(G148-C148)/C148)</f>
        <v>-</v>
      </c>
      <c r="L148" s="6" t="str">
        <f t="shared" si="22"/>
        <v>-</v>
      </c>
      <c r="M148" s="6" t="str">
        <f t="shared" si="22"/>
        <v>-</v>
      </c>
      <c r="N148" s="6" t="str">
        <f t="shared" si="22"/>
        <v>-</v>
      </c>
    </row>
    <row r="149" spans="2:14" ht="14.25" x14ac:dyDescent="0.2">
      <c r="B149" s="7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</row>
    <row r="152" spans="2:14" ht="14.25" x14ac:dyDescent="0.2">
      <c r="B152" s="7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</row>
    <row r="153" spans="2:14" ht="14.25" x14ac:dyDescent="0.2">
      <c r="B153" s="7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</row>
    <row r="154" spans="2:14" ht="29.25" customHeight="1" thickBot="1" x14ac:dyDescent="0.25">
      <c r="B154" s="7"/>
      <c r="C154" s="8" t="s">
        <v>101</v>
      </c>
      <c r="D154" s="8" t="s">
        <v>102</v>
      </c>
      <c r="E154" s="8" t="s">
        <v>99</v>
      </c>
    </row>
    <row r="155" spans="2:14" ht="15" thickBot="1" x14ac:dyDescent="0.25">
      <c r="B155" s="4" t="s">
        <v>94</v>
      </c>
      <c r="C155" s="19">
        <v>23</v>
      </c>
      <c r="D155" s="19">
        <v>11</v>
      </c>
      <c r="E155" s="18">
        <f>IF(C155=0,"-",(D155-C155)/C155)</f>
        <v>-0.52173913043478259</v>
      </c>
      <c r="F155" s="18"/>
      <c r="G155" s="18"/>
      <c r="H155" s="18"/>
      <c r="I155" s="18"/>
      <c r="J155" s="18"/>
      <c r="K155" s="18"/>
      <c r="L155" s="18"/>
      <c r="M155" s="18"/>
      <c r="N155" s="18"/>
    </row>
    <row r="156" spans="2:14" ht="15" thickBot="1" x14ac:dyDescent="0.25">
      <c r="B156" s="4" t="s">
        <v>95</v>
      </c>
      <c r="C156" s="19">
        <v>4</v>
      </c>
      <c r="D156" s="19">
        <v>0</v>
      </c>
      <c r="E156" s="18">
        <f t="shared" ref="E156:E157" si="23">IF(C156=0,"-",(D156-C156)/C156)</f>
        <v>-1</v>
      </c>
      <c r="F156" s="18"/>
      <c r="G156" s="18"/>
      <c r="H156" s="18"/>
      <c r="I156" s="18"/>
      <c r="J156" s="18"/>
      <c r="K156" s="18"/>
      <c r="L156" s="18"/>
      <c r="M156" s="18"/>
      <c r="N156" s="18"/>
    </row>
    <row r="157" spans="2:14" ht="15" thickBot="1" x14ac:dyDescent="0.25">
      <c r="B157" s="4" t="s">
        <v>96</v>
      </c>
      <c r="C157" s="19">
        <v>0</v>
      </c>
      <c r="D157" s="19">
        <v>0</v>
      </c>
      <c r="E157" s="18" t="str">
        <f t="shared" si="23"/>
        <v>-</v>
      </c>
      <c r="F157" s="18"/>
      <c r="G157" s="18"/>
      <c r="H157" s="18"/>
      <c r="I157" s="18"/>
      <c r="J157" s="18"/>
      <c r="K157" s="18"/>
      <c r="L157" s="18"/>
      <c r="M157" s="18"/>
      <c r="N157" s="18"/>
    </row>
    <row r="158" spans="2:14" ht="15" thickBot="1" x14ac:dyDescent="0.25">
      <c r="B158" s="4" t="s">
        <v>97</v>
      </c>
      <c r="C158" s="18">
        <f>IF(C155=0,"-",C155/(C155+C156+C157))</f>
        <v>0.85185185185185186</v>
      </c>
      <c r="D158" s="18">
        <f>IF(D155=0,"-",D155/(D155+D156+D157))</f>
        <v>1</v>
      </c>
      <c r="E158" s="18">
        <f>IF(OR(C158="-",D158="-"),"-",(D158-C158)/C158)</f>
        <v>0.17391304347826086</v>
      </c>
      <c r="F158" s="18"/>
      <c r="G158" s="18"/>
      <c r="H158" s="18"/>
      <c r="I158" s="18"/>
      <c r="J158" s="18"/>
      <c r="K158" s="18"/>
      <c r="L158" s="18"/>
      <c r="M158" s="18"/>
      <c r="N158" s="18"/>
    </row>
    <row r="159" spans="2:14" ht="14.25" x14ac:dyDescent="0.2">
      <c r="B159" s="7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</row>
    <row r="160" spans="2:14" ht="14.25" x14ac:dyDescent="0.2">
      <c r="B160" s="7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</row>
    <row r="161" spans="2:14" ht="14.25" x14ac:dyDescent="0.2">
      <c r="B161" s="7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</row>
    <row r="163" spans="2:14" ht="42.75" customHeight="1" thickBot="1" x14ac:dyDescent="0.25">
      <c r="C163" s="8" t="s">
        <v>101</v>
      </c>
      <c r="D163" s="8" t="s">
        <v>102</v>
      </c>
      <c r="E163" s="8" t="s">
        <v>99</v>
      </c>
    </row>
    <row r="164" spans="2:14" ht="20.100000000000001" customHeight="1" thickBot="1" x14ac:dyDescent="0.25">
      <c r="B164" s="4" t="s">
        <v>38</v>
      </c>
      <c r="C164" s="5">
        <v>0</v>
      </c>
      <c r="D164" s="5">
        <v>0</v>
      </c>
      <c r="E164" s="6" t="str">
        <f>IF(C164=0,"-",(D164-C164)/C164)</f>
        <v>-</v>
      </c>
    </row>
    <row r="165" spans="2:14" ht="20.100000000000001" customHeight="1" thickBot="1" x14ac:dyDescent="0.25">
      <c r="B165" s="4" t="s">
        <v>41</v>
      </c>
      <c r="C165" s="5">
        <v>0</v>
      </c>
      <c r="D165" s="5">
        <v>0</v>
      </c>
      <c r="E165" s="6" t="str">
        <f t="shared" ref="E165:E166" si="24">IF(C165=0,"-",(D165-C165)/C165)</f>
        <v>-</v>
      </c>
    </row>
    <row r="166" spans="2:14" ht="20.100000000000001" customHeight="1" thickBot="1" x14ac:dyDescent="0.25">
      <c r="B166" s="4" t="s">
        <v>42</v>
      </c>
      <c r="C166" s="5">
        <v>0</v>
      </c>
      <c r="D166" s="5">
        <v>0</v>
      </c>
      <c r="E166" s="6" t="str">
        <f t="shared" si="24"/>
        <v>-</v>
      </c>
    </row>
    <row r="167" spans="2:14" ht="20.100000000000001" customHeight="1" thickBot="1" x14ac:dyDescent="0.25">
      <c r="B167" s="4" t="s">
        <v>98</v>
      </c>
      <c r="C167" s="6" t="str">
        <f>IF(C164=0,"-",(C165+C166)/C164)</f>
        <v>-</v>
      </c>
      <c r="D167" s="6" t="str">
        <f>IF(D164=0,"-",(D165+D166)/D164)</f>
        <v>-</v>
      </c>
      <c r="E167" s="6" t="str">
        <f t="shared" ref="E167:E169" si="25">IF(OR(C167="-",D167="-"),"-",(D167-C167)/C167)</f>
        <v>-</v>
      </c>
    </row>
    <row r="168" spans="2:14" ht="20.100000000000001" customHeight="1" thickBot="1" x14ac:dyDescent="0.25">
      <c r="B168" s="4" t="s">
        <v>39</v>
      </c>
      <c r="C168" s="6" t="s">
        <v>103</v>
      </c>
      <c r="D168" s="6" t="s">
        <v>103</v>
      </c>
      <c r="E168" s="6" t="str">
        <f t="shared" si="25"/>
        <v>-</v>
      </c>
    </row>
    <row r="169" spans="2:14" ht="20.100000000000001" customHeight="1" thickBot="1" x14ac:dyDescent="0.25">
      <c r="B169" s="4" t="s">
        <v>40</v>
      </c>
      <c r="C169" s="6" t="s">
        <v>103</v>
      </c>
      <c r="D169" s="6" t="s">
        <v>103</v>
      </c>
      <c r="E169" s="6" t="str">
        <f t="shared" si="25"/>
        <v>-</v>
      </c>
    </row>
    <row r="170" spans="2:14" ht="20.100000000000001" customHeight="1" x14ac:dyDescent="0.2">
      <c r="B170" s="7"/>
      <c r="C170" s="18"/>
      <c r="D170" s="18"/>
      <c r="E170" s="18"/>
    </row>
    <row r="175" spans="2:14" ht="42.75" customHeight="1" thickBot="1" x14ac:dyDescent="0.25">
      <c r="C175" s="8" t="s">
        <v>101</v>
      </c>
      <c r="D175" s="8" t="s">
        <v>102</v>
      </c>
      <c r="E175" s="8" t="s">
        <v>99</v>
      </c>
    </row>
    <row r="176" spans="2:14" ht="15" thickBot="1" x14ac:dyDescent="0.25">
      <c r="B176" s="15" t="s">
        <v>81</v>
      </c>
      <c r="C176" s="5">
        <v>0</v>
      </c>
      <c r="D176" s="5">
        <v>0</v>
      </c>
      <c r="E176" s="6" t="str">
        <f>IF(C176=0,"-",(D176-C176)/C176)</f>
        <v>-</v>
      </c>
      <c r="H176" s="13"/>
    </row>
    <row r="177" spans="2:10" ht="15" thickBot="1" x14ac:dyDescent="0.25">
      <c r="B177" s="4" t="s">
        <v>43</v>
      </c>
      <c r="C177" s="5">
        <v>0</v>
      </c>
      <c r="D177" s="5">
        <v>0</v>
      </c>
      <c r="E177" s="6" t="str">
        <f t="shared" ref="E177:E183" si="26">IF(C177=0,"-",(D177-C177)/C177)</f>
        <v>-</v>
      </c>
      <c r="H177" s="13"/>
    </row>
    <row r="178" spans="2:10" ht="15" thickBot="1" x14ac:dyDescent="0.25">
      <c r="B178" s="4" t="s">
        <v>47</v>
      </c>
      <c r="C178" s="5">
        <v>0</v>
      </c>
      <c r="D178" s="5">
        <v>0</v>
      </c>
      <c r="E178" s="6" t="str">
        <f t="shared" si="26"/>
        <v>-</v>
      </c>
      <c r="H178" s="13"/>
    </row>
    <row r="179" spans="2:10" ht="15" thickBot="1" x14ac:dyDescent="0.25">
      <c r="B179" s="4" t="s">
        <v>78</v>
      </c>
      <c r="C179" s="5">
        <v>0</v>
      </c>
      <c r="D179" s="5">
        <v>0</v>
      </c>
      <c r="E179" s="6" t="str">
        <f t="shared" si="26"/>
        <v>-</v>
      </c>
      <c r="H179" s="13"/>
    </row>
    <row r="180" spans="2:10" ht="15" thickBot="1" x14ac:dyDescent="0.25">
      <c r="B180" s="15" t="s">
        <v>79</v>
      </c>
      <c r="C180" s="5">
        <v>28</v>
      </c>
      <c r="D180" s="5">
        <v>11</v>
      </c>
      <c r="E180" s="6">
        <f t="shared" si="26"/>
        <v>-0.6071428571428571</v>
      </c>
      <c r="H180" s="13"/>
    </row>
    <row r="181" spans="2:10" ht="15" thickBot="1" x14ac:dyDescent="0.25">
      <c r="B181" s="4" t="s">
        <v>47</v>
      </c>
      <c r="C181" s="5">
        <v>27</v>
      </c>
      <c r="D181" s="5">
        <v>11</v>
      </c>
      <c r="E181" s="6">
        <f t="shared" si="26"/>
        <v>-0.59259259259259256</v>
      </c>
      <c r="H181" s="13"/>
    </row>
    <row r="182" spans="2:10" ht="15" thickBot="1" x14ac:dyDescent="0.25">
      <c r="B182" s="4" t="s">
        <v>70</v>
      </c>
      <c r="C182" s="5">
        <v>0</v>
      </c>
      <c r="D182" s="5">
        <v>0</v>
      </c>
      <c r="E182" s="6" t="str">
        <f t="shared" si="26"/>
        <v>-</v>
      </c>
      <c r="H182" s="13"/>
    </row>
    <row r="183" spans="2:10" ht="15" thickBot="1" x14ac:dyDescent="0.25">
      <c r="B183" s="4" t="s">
        <v>80</v>
      </c>
      <c r="C183" s="5">
        <v>1</v>
      </c>
      <c r="D183" s="5">
        <v>0</v>
      </c>
      <c r="E183" s="6">
        <f t="shared" si="26"/>
        <v>-1</v>
      </c>
      <c r="H183" s="13"/>
    </row>
    <row r="184" spans="2:10" x14ac:dyDescent="0.2">
      <c r="B184" s="9"/>
      <c r="C184" s="9"/>
      <c r="D184" s="9"/>
      <c r="E184" s="9"/>
      <c r="F184" s="9"/>
      <c r="G184" s="9"/>
      <c r="H184" s="9"/>
      <c r="I184" s="9"/>
      <c r="J184" s="9"/>
    </row>
    <row r="185" spans="2:10" x14ac:dyDescent="0.2">
      <c r="B185" s="9"/>
      <c r="C185" s="9"/>
      <c r="D185" s="9"/>
      <c r="E185" s="9"/>
      <c r="F185" s="9"/>
      <c r="G185" s="9"/>
      <c r="H185" s="9"/>
      <c r="I185" s="9"/>
      <c r="J185" s="9"/>
    </row>
    <row r="194" spans="2:5" ht="42.75" customHeight="1" thickBot="1" x14ac:dyDescent="0.25">
      <c r="C194" s="8" t="s">
        <v>101</v>
      </c>
      <c r="D194" s="8" t="s">
        <v>102</v>
      </c>
      <c r="E194" s="8" t="s">
        <v>99</v>
      </c>
    </row>
    <row r="195" spans="2:5" ht="15" thickBot="1" x14ac:dyDescent="0.25">
      <c r="B195" s="4" t="s">
        <v>82</v>
      </c>
      <c r="C195" s="5">
        <v>5</v>
      </c>
      <c r="D195" s="5">
        <v>4</v>
      </c>
      <c r="E195" s="6">
        <f t="shared" ref="E195:E198" si="27">IF(C195=0,"-",(D195-C195)/C195)</f>
        <v>-0.2</v>
      </c>
    </row>
    <row r="196" spans="2:5" ht="15" thickBot="1" x14ac:dyDescent="0.25">
      <c r="B196" s="4" t="s">
        <v>83</v>
      </c>
      <c r="C196" s="5">
        <v>0</v>
      </c>
      <c r="D196" s="5">
        <v>0</v>
      </c>
      <c r="E196" s="6" t="str">
        <f t="shared" si="27"/>
        <v>-</v>
      </c>
    </row>
    <row r="197" spans="2:5" ht="15" thickBot="1" x14ac:dyDescent="0.25">
      <c r="B197" s="4" t="s">
        <v>84</v>
      </c>
      <c r="C197" s="5">
        <v>5</v>
      </c>
      <c r="D197" s="5">
        <v>4</v>
      </c>
      <c r="E197" s="6">
        <f t="shared" si="27"/>
        <v>-0.2</v>
      </c>
    </row>
    <row r="198" spans="2:5" ht="15" thickBot="1" x14ac:dyDescent="0.25">
      <c r="B198" s="4" t="s">
        <v>85</v>
      </c>
      <c r="C198" s="5">
        <v>4</v>
      </c>
      <c r="D198" s="5">
        <v>4</v>
      </c>
      <c r="E198" s="6">
        <f t="shared" si="27"/>
        <v>0</v>
      </c>
    </row>
    <row r="199" spans="2:5" ht="14.25" x14ac:dyDescent="0.2">
      <c r="B199" s="7"/>
      <c r="C199" s="19"/>
      <c r="D199" s="19"/>
      <c r="E199" s="18"/>
    </row>
    <row r="204" spans="2:5" ht="42.75" customHeight="1" thickBot="1" x14ac:dyDescent="0.25">
      <c r="C204" s="8" t="s">
        <v>101</v>
      </c>
      <c r="D204" s="8" t="s">
        <v>102</v>
      </c>
      <c r="E204" s="8" t="s">
        <v>99</v>
      </c>
    </row>
    <row r="205" spans="2:5" ht="20.100000000000001" customHeight="1" thickBot="1" x14ac:dyDescent="0.25">
      <c r="B205" s="16" t="s">
        <v>88</v>
      </c>
      <c r="C205" s="5"/>
      <c r="D205" s="5"/>
      <c r="E205" s="6" t="str">
        <f t="shared" ref="E205:E208" si="28">IF(C205=0,"-",(D205-C205)/C205)</f>
        <v>-</v>
      </c>
    </row>
    <row r="206" spans="2:5" ht="20.100000000000001" customHeight="1" thickBot="1" x14ac:dyDescent="0.25">
      <c r="B206" s="17" t="s">
        <v>89</v>
      </c>
      <c r="C206" s="5">
        <v>5</v>
      </c>
      <c r="D206" s="5">
        <v>4</v>
      </c>
      <c r="E206" s="6">
        <f t="shared" si="28"/>
        <v>-0.2</v>
      </c>
    </row>
    <row r="207" spans="2:5" ht="20.100000000000001" customHeight="1" thickBot="1" x14ac:dyDescent="0.25">
      <c r="B207" s="17" t="s">
        <v>86</v>
      </c>
      <c r="C207" s="5">
        <v>5</v>
      </c>
      <c r="D207" s="5">
        <v>3</v>
      </c>
      <c r="E207" s="6">
        <f t="shared" si="28"/>
        <v>-0.4</v>
      </c>
    </row>
    <row r="208" spans="2:5" ht="20.100000000000001" customHeight="1" thickBot="1" x14ac:dyDescent="0.25">
      <c r="B208" s="17" t="s">
        <v>87</v>
      </c>
      <c r="C208" s="5">
        <v>0</v>
      </c>
      <c r="D208" s="5">
        <v>1</v>
      </c>
      <c r="E208" s="6" t="str">
        <f t="shared" si="28"/>
        <v>-</v>
      </c>
    </row>
    <row r="209" spans="2:5" ht="20.100000000000001" customHeight="1" thickBot="1" x14ac:dyDescent="0.25">
      <c r="B209" s="17" t="s">
        <v>90</v>
      </c>
      <c r="C209" s="5"/>
      <c r="D209" s="5"/>
      <c r="E209" s="6"/>
    </row>
    <row r="210" spans="2:5" ht="20.100000000000001" customHeight="1" thickBot="1" x14ac:dyDescent="0.25">
      <c r="B210" s="17" t="s">
        <v>89</v>
      </c>
      <c r="C210" s="5">
        <v>0</v>
      </c>
      <c r="D210" s="5">
        <v>0</v>
      </c>
      <c r="E210" s="6" t="str">
        <f>IF(C210=0,"-",(D210-C210)/C210)</f>
        <v>-</v>
      </c>
    </row>
    <row r="211" spans="2:5" ht="15" thickBot="1" x14ac:dyDescent="0.25">
      <c r="B211" s="17" t="s">
        <v>86</v>
      </c>
      <c r="C211" s="5">
        <v>0</v>
      </c>
      <c r="D211" s="5">
        <v>0</v>
      </c>
      <c r="E211" s="6" t="str">
        <f t="shared" ref="E211:E212" si="29">IF(C211=0,"-",(D211-C211)/C211)</f>
        <v>-</v>
      </c>
    </row>
    <row r="212" spans="2:5" ht="15" thickBot="1" x14ac:dyDescent="0.25">
      <c r="B212" s="17" t="s">
        <v>87</v>
      </c>
      <c r="C212" s="5">
        <v>0</v>
      </c>
      <c r="D212" s="5">
        <v>0</v>
      </c>
      <c r="E212" s="6" t="str">
        <f t="shared" si="29"/>
        <v>-</v>
      </c>
    </row>
    <row r="213" spans="2:5" ht="14.25" x14ac:dyDescent="0.2">
      <c r="B213" s="21"/>
      <c r="C213" s="19"/>
      <c r="D213" s="19"/>
      <c r="E213" s="18"/>
    </row>
    <row r="218" spans="2:5" ht="42.75" customHeight="1" thickBot="1" x14ac:dyDescent="0.25">
      <c r="C218" s="8" t="s">
        <v>101</v>
      </c>
      <c r="D218" s="8" t="s">
        <v>102</v>
      </c>
      <c r="E218" s="8" t="s">
        <v>99</v>
      </c>
    </row>
    <row r="219" spans="2:5" ht="15" thickBot="1" x14ac:dyDescent="0.25">
      <c r="B219" s="16" t="s">
        <v>91</v>
      </c>
      <c r="C219" s="5">
        <v>7</v>
      </c>
      <c r="D219" s="5">
        <v>3</v>
      </c>
      <c r="E219" s="6">
        <f t="shared" ref="E219:E221" si="30">IF(C219=0,"-",(D219-C219)/C219)</f>
        <v>-0.5714285714285714</v>
      </c>
    </row>
    <row r="220" spans="2:5" ht="15" thickBot="1" x14ac:dyDescent="0.25">
      <c r="B220" s="16" t="s">
        <v>92</v>
      </c>
      <c r="C220" s="5">
        <v>5</v>
      </c>
      <c r="D220" s="5">
        <v>4</v>
      </c>
      <c r="E220" s="6">
        <f t="shared" si="30"/>
        <v>-0.2</v>
      </c>
    </row>
    <row r="221" spans="2:5" ht="15" thickBot="1" x14ac:dyDescent="0.25">
      <c r="B221" s="16" t="s">
        <v>93</v>
      </c>
      <c r="C221" s="5">
        <v>2</v>
      </c>
      <c r="D221" s="5">
        <v>0</v>
      </c>
      <c r="E221" s="6">
        <f t="shared" si="30"/>
        <v>-1</v>
      </c>
    </row>
    <row r="222" spans="2:5" ht="15" thickBot="1" x14ac:dyDescent="0.25">
      <c r="C222" s="5"/>
      <c r="D222" s="5"/>
      <c r="E222" s="6"/>
    </row>
    <row r="223" spans="2:5" ht="15" thickBot="1" x14ac:dyDescent="0.25">
      <c r="C223" s="5"/>
      <c r="D223" s="5"/>
      <c r="E223" s="6"/>
    </row>
    <row r="224" spans="2:5" ht="15" thickBot="1" x14ac:dyDescent="0.25">
      <c r="C224" s="5"/>
      <c r="D224" s="5"/>
      <c r="E224" s="6"/>
    </row>
    <row r="225" spans="3:5" ht="15" thickBot="1" x14ac:dyDescent="0.25">
      <c r="C225" s="5"/>
      <c r="D225" s="5"/>
      <c r="E225" s="6"/>
    </row>
    <row r="226" spans="3:5" ht="15" thickBot="1" x14ac:dyDescent="0.25">
      <c r="C226" s="5"/>
      <c r="D226" s="5"/>
      <c r="E226" s="6"/>
    </row>
  </sheetData>
  <mergeCells count="6">
    <mergeCell ref="C124:F124"/>
    <mergeCell ref="G124:J124"/>
    <mergeCell ref="K124:N124"/>
    <mergeCell ref="C139:F139"/>
    <mergeCell ref="G139:J139"/>
    <mergeCell ref="K139:N139"/>
  </mergeCells>
  <pageMargins left="0.70866141732283472" right="0.70866141732283472" top="0.74803149606299213" bottom="0.74803149606299213" header="0.31496062992125984" footer="0.31496062992125984"/>
  <pageSetup paperSize="9" scale="11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26"/>
  <sheetViews>
    <sheetView workbookViewId="0"/>
  </sheetViews>
  <sheetFormatPr baseColWidth="10" defaultRowHeight="12.75" x14ac:dyDescent="0.2"/>
  <cols>
    <col min="2" max="2" width="56.875" bestFit="1" customWidth="1"/>
    <col min="3" max="4" width="12.5" customWidth="1"/>
    <col min="5" max="5" width="12.75" customWidth="1"/>
    <col min="6" max="6" width="8.75" bestFit="1" customWidth="1"/>
    <col min="7" max="7" width="11.625" customWidth="1"/>
    <col min="8" max="8" width="12.125" customWidth="1"/>
    <col min="9" max="9" width="12.75" customWidth="1"/>
    <col min="10" max="10" width="8.75" bestFit="1" customWidth="1"/>
    <col min="11" max="11" width="11.625" bestFit="1" customWidth="1"/>
    <col min="12" max="12" width="12" bestFit="1" customWidth="1"/>
    <col min="13" max="13" width="12.75" customWidth="1"/>
    <col min="14" max="14" width="9.625" bestFit="1" customWidth="1"/>
  </cols>
  <sheetData>
    <row r="1" spans="1:5" ht="15" thickBot="1" x14ac:dyDescent="0.25">
      <c r="A1" s="5"/>
      <c r="B1" s="5"/>
    </row>
    <row r="2" spans="1:5" ht="15" thickBot="1" x14ac:dyDescent="0.25">
      <c r="A2" s="5"/>
      <c r="B2" s="5"/>
    </row>
    <row r="3" spans="1:5" ht="15" thickBot="1" x14ac:dyDescent="0.25">
      <c r="A3" s="5"/>
      <c r="B3" s="5"/>
    </row>
    <row r="11" spans="1:5" ht="27" customHeight="1" x14ac:dyDescent="0.2">
      <c r="B11" s="20" t="str">
        <f>Portada!B9</f>
        <v>2º Trimestre 2019</v>
      </c>
    </row>
    <row r="13" spans="1:5" ht="42.75" customHeight="1" thickBot="1" x14ac:dyDescent="0.25">
      <c r="C13" s="8" t="s">
        <v>101</v>
      </c>
      <c r="D13" s="8" t="s">
        <v>102</v>
      </c>
      <c r="E13" s="8" t="s">
        <v>99</v>
      </c>
    </row>
    <row r="14" spans="1:5" ht="20.100000000000001" customHeight="1" thickBot="1" x14ac:dyDescent="0.25">
      <c r="B14" s="4" t="s">
        <v>22</v>
      </c>
      <c r="C14" s="5">
        <v>2007</v>
      </c>
      <c r="D14" s="5">
        <v>2471</v>
      </c>
      <c r="E14" s="6">
        <f>IF(C14&gt;0,(D14-C14)/C14,"-")</f>
        <v>0.23119083208769309</v>
      </c>
    </row>
    <row r="15" spans="1:5" ht="20.100000000000001" customHeight="1" thickBot="1" x14ac:dyDescent="0.25">
      <c r="B15" s="4" t="s">
        <v>17</v>
      </c>
      <c r="C15" s="5">
        <v>1992</v>
      </c>
      <c r="D15" s="5">
        <v>2462</v>
      </c>
      <c r="E15" s="6">
        <f t="shared" ref="E15:E23" si="0">IF(C15&gt;0,(D15-C15)/C15,"-")</f>
        <v>0.2359437751004016</v>
      </c>
    </row>
    <row r="16" spans="1:5" ht="20.100000000000001" customHeight="1" thickBot="1" x14ac:dyDescent="0.25">
      <c r="B16" s="4" t="s">
        <v>18</v>
      </c>
      <c r="C16" s="5">
        <v>1597</v>
      </c>
      <c r="D16" s="5">
        <v>2011</v>
      </c>
      <c r="E16" s="6">
        <f t="shared" si="0"/>
        <v>0.25923606762680024</v>
      </c>
    </row>
    <row r="17" spans="2:5" ht="20.100000000000001" customHeight="1" thickBot="1" x14ac:dyDescent="0.25">
      <c r="B17" s="4" t="s">
        <v>19</v>
      </c>
      <c r="C17" s="5">
        <v>395</v>
      </c>
      <c r="D17" s="5">
        <v>451</v>
      </c>
      <c r="E17" s="6">
        <f t="shared" si="0"/>
        <v>0.14177215189873418</v>
      </c>
    </row>
    <row r="18" spans="2:5" ht="20.100000000000001" customHeight="1" thickBot="1" x14ac:dyDescent="0.25">
      <c r="B18" s="4" t="s">
        <v>20</v>
      </c>
      <c r="C18" s="6">
        <f>C17/C15</f>
        <v>0.19829317269076305</v>
      </c>
      <c r="D18" s="6">
        <f>D17/D15</f>
        <v>0.18318440292445168</v>
      </c>
      <c r="E18" s="6">
        <f t="shared" si="0"/>
        <v>-7.6194099682258862E-2</v>
      </c>
    </row>
    <row r="19" spans="2:5" ht="30" customHeight="1" thickBot="1" x14ac:dyDescent="0.25">
      <c r="B19" s="4" t="s">
        <v>23</v>
      </c>
      <c r="C19" s="5">
        <v>176</v>
      </c>
      <c r="D19" s="5">
        <v>315</v>
      </c>
      <c r="E19" s="6">
        <f t="shared" si="0"/>
        <v>0.78977272727272729</v>
      </c>
    </row>
    <row r="20" spans="2:5" ht="20.100000000000001" customHeight="1" thickBot="1" x14ac:dyDescent="0.25">
      <c r="B20" s="4" t="s">
        <v>24</v>
      </c>
      <c r="C20" s="5">
        <v>125</v>
      </c>
      <c r="D20" s="5">
        <v>205</v>
      </c>
      <c r="E20" s="6">
        <f t="shared" si="0"/>
        <v>0.64</v>
      </c>
    </row>
    <row r="21" spans="2:5" ht="20.100000000000001" customHeight="1" thickBot="1" x14ac:dyDescent="0.25">
      <c r="B21" s="4" t="s">
        <v>25</v>
      </c>
      <c r="C21" s="5">
        <v>51</v>
      </c>
      <c r="D21" s="5">
        <v>110</v>
      </c>
      <c r="E21" s="6">
        <f t="shared" si="0"/>
        <v>1.1568627450980393</v>
      </c>
    </row>
    <row r="22" spans="2:5" ht="20.100000000000001" customHeight="1" thickBot="1" x14ac:dyDescent="0.25">
      <c r="B22" s="4" t="s">
        <v>21</v>
      </c>
      <c r="C22" s="6">
        <f>C21/C19</f>
        <v>0.28977272727272729</v>
      </c>
      <c r="D22" s="6">
        <f t="shared" ref="D22" si="1">D21/D19</f>
        <v>0.34920634920634919</v>
      </c>
      <c r="E22" s="6">
        <f t="shared" si="0"/>
        <v>0.20510426392779318</v>
      </c>
    </row>
    <row r="23" spans="2:5" ht="20.100000000000001" customHeight="1" thickBot="1" x14ac:dyDescent="0.25">
      <c r="B23" s="7" t="s">
        <v>26</v>
      </c>
      <c r="C23" s="6">
        <v>0.18553480500683181</v>
      </c>
      <c r="D23" s="6">
        <v>0.22649410673741768</v>
      </c>
      <c r="E23" s="6">
        <f t="shared" si="0"/>
        <v>0.22076343966339718</v>
      </c>
    </row>
    <row r="31" spans="2:5" ht="42.75" customHeight="1" thickBot="1" x14ac:dyDescent="0.25">
      <c r="C31" s="8" t="s">
        <v>101</v>
      </c>
      <c r="D31" s="8" t="s">
        <v>102</v>
      </c>
      <c r="E31" s="8" t="s">
        <v>99</v>
      </c>
    </row>
    <row r="32" spans="2:5" ht="20.100000000000001" customHeight="1" thickBot="1" x14ac:dyDescent="0.25">
      <c r="B32" s="4" t="s">
        <v>27</v>
      </c>
      <c r="C32" s="5">
        <v>570</v>
      </c>
      <c r="D32" s="5">
        <v>653</v>
      </c>
      <c r="E32" s="6">
        <f>IF(C32&gt;0,(D32-C32)/C32,"-")</f>
        <v>0.14561403508771931</v>
      </c>
    </row>
    <row r="33" spans="2:5" ht="20.100000000000001" customHeight="1" thickBot="1" x14ac:dyDescent="0.25">
      <c r="B33" s="4" t="s">
        <v>29</v>
      </c>
      <c r="C33" s="5">
        <v>4</v>
      </c>
      <c r="D33" s="5">
        <v>11</v>
      </c>
      <c r="E33" s="6">
        <f t="shared" ref="E33:E35" si="2">IF(C33&gt;0,(D33-C33)/C33,"-")</f>
        <v>1.75</v>
      </c>
    </row>
    <row r="34" spans="2:5" ht="20.100000000000001" customHeight="1" thickBot="1" x14ac:dyDescent="0.25">
      <c r="B34" s="4" t="s">
        <v>28</v>
      </c>
      <c r="C34" s="5">
        <v>333</v>
      </c>
      <c r="D34" s="5">
        <v>369</v>
      </c>
      <c r="E34" s="6">
        <f t="shared" si="2"/>
        <v>0.10810810810810811</v>
      </c>
    </row>
    <row r="35" spans="2:5" ht="20.100000000000001" customHeight="1" thickBot="1" x14ac:dyDescent="0.25">
      <c r="B35" s="4" t="s">
        <v>30</v>
      </c>
      <c r="C35" s="5">
        <v>233</v>
      </c>
      <c r="D35" s="5">
        <v>273</v>
      </c>
      <c r="E35" s="6">
        <f t="shared" si="2"/>
        <v>0.17167381974248927</v>
      </c>
    </row>
    <row r="41" spans="2:5" ht="42.75" customHeight="1" thickBot="1" x14ac:dyDescent="0.25">
      <c r="C41" s="8" t="s">
        <v>101</v>
      </c>
      <c r="D41" s="8" t="s">
        <v>102</v>
      </c>
      <c r="E41" s="8" t="s">
        <v>99</v>
      </c>
    </row>
    <row r="42" spans="2:5" ht="20.100000000000001" customHeight="1" thickBot="1" x14ac:dyDescent="0.25">
      <c r="B42" s="4" t="s">
        <v>33</v>
      </c>
      <c r="C42" s="5">
        <v>520</v>
      </c>
      <c r="D42" s="5">
        <v>597</v>
      </c>
      <c r="E42" s="6">
        <f>IF(C42&gt;0,(D42-C42)/C42,"-")</f>
        <v>0.14807692307692308</v>
      </c>
    </row>
    <row r="43" spans="2:5" ht="20.100000000000001" customHeight="1" thickBot="1" x14ac:dyDescent="0.25">
      <c r="B43" s="4" t="s">
        <v>34</v>
      </c>
      <c r="C43" s="5">
        <v>90</v>
      </c>
      <c r="D43" s="5">
        <v>49</v>
      </c>
      <c r="E43" s="6">
        <f t="shared" ref="E43:E49" si="3">IF(C43&gt;0,(D43-C43)/C43,"-")</f>
        <v>-0.45555555555555555</v>
      </c>
    </row>
    <row r="44" spans="2:5" ht="20.100000000000001" customHeight="1" thickBot="1" x14ac:dyDescent="0.25">
      <c r="B44" s="4" t="s">
        <v>31</v>
      </c>
      <c r="C44" s="5">
        <v>108</v>
      </c>
      <c r="D44" s="5">
        <v>79</v>
      </c>
      <c r="E44" s="6">
        <f t="shared" si="3"/>
        <v>-0.26851851851851855</v>
      </c>
    </row>
    <row r="45" spans="2:5" ht="20.100000000000001" customHeight="1" thickBot="1" x14ac:dyDescent="0.25">
      <c r="B45" s="4" t="s">
        <v>32</v>
      </c>
      <c r="C45" s="5">
        <v>888</v>
      </c>
      <c r="D45" s="5">
        <v>736</v>
      </c>
      <c r="E45" s="6">
        <f t="shared" si="3"/>
        <v>-0.17117117117117117</v>
      </c>
    </row>
    <row r="46" spans="2:5" ht="20.100000000000001" customHeight="1" thickBot="1" x14ac:dyDescent="0.25">
      <c r="B46" s="4" t="s">
        <v>35</v>
      </c>
      <c r="C46" s="5">
        <v>176</v>
      </c>
      <c r="D46" s="5">
        <v>193</v>
      </c>
      <c r="E46" s="6">
        <f t="shared" si="3"/>
        <v>9.6590909090909088E-2</v>
      </c>
    </row>
    <row r="47" spans="2:5" ht="20.100000000000001" customHeight="1" thickBot="1" x14ac:dyDescent="0.25">
      <c r="B47" s="4" t="s">
        <v>67</v>
      </c>
      <c r="C47" s="5">
        <v>104</v>
      </c>
      <c r="D47" s="5">
        <v>250</v>
      </c>
      <c r="E47" s="6">
        <f t="shared" si="3"/>
        <v>1.4038461538461537</v>
      </c>
    </row>
    <row r="48" spans="2:5" ht="20.100000000000001" customHeight="1" collapsed="1" thickBot="1" x14ac:dyDescent="0.25">
      <c r="B48" s="4" t="s">
        <v>36</v>
      </c>
      <c r="C48" s="6">
        <f>C42/(C42+C43)</f>
        <v>0.85245901639344257</v>
      </c>
      <c r="D48" s="6">
        <f>D42/(D42+D43)</f>
        <v>0.92414860681114552</v>
      </c>
      <c r="E48" s="6">
        <f t="shared" si="3"/>
        <v>8.4097404143843854E-2</v>
      </c>
    </row>
    <row r="49" spans="2:5" ht="20.100000000000001" customHeight="1" thickBot="1" x14ac:dyDescent="0.25">
      <c r="B49" s="4" t="s">
        <v>37</v>
      </c>
      <c r="C49" s="6">
        <f>C45/(C44+C45)</f>
        <v>0.89156626506024095</v>
      </c>
      <c r="D49" s="6">
        <f t="shared" ref="D49" si="4">D45/(D44+D45)</f>
        <v>0.90306748466257669</v>
      </c>
      <c r="E49" s="6">
        <f t="shared" si="3"/>
        <v>1.2900016580998199E-2</v>
      </c>
    </row>
    <row r="55" spans="2:5" ht="42.75" customHeight="1" thickBot="1" x14ac:dyDescent="0.25">
      <c r="C55" s="8" t="s">
        <v>101</v>
      </c>
      <c r="D55" s="8" t="s">
        <v>102</v>
      </c>
      <c r="E55" s="8" t="s">
        <v>99</v>
      </c>
    </row>
    <row r="56" spans="2:5" ht="20.100000000000001" customHeight="1" thickBot="1" x14ac:dyDescent="0.25">
      <c r="B56" s="4" t="s">
        <v>38</v>
      </c>
      <c r="C56" s="5">
        <v>617</v>
      </c>
      <c r="D56" s="5">
        <v>646</v>
      </c>
      <c r="E56" s="6">
        <f>IF(C56&gt;0,(D56-C56)/C56,"-")</f>
        <v>4.7001620745542948E-2</v>
      </c>
    </row>
    <row r="57" spans="2:5" ht="20.100000000000001" customHeight="1" thickBot="1" x14ac:dyDescent="0.25">
      <c r="B57" s="4" t="s">
        <v>41</v>
      </c>
      <c r="C57" s="5">
        <v>417</v>
      </c>
      <c r="D57" s="5">
        <v>470</v>
      </c>
      <c r="E57" s="6">
        <f t="shared" ref="E57:E61" si="5">IF(C57&gt;0,(D57-C57)/C57,"-")</f>
        <v>0.12709832134292565</v>
      </c>
    </row>
    <row r="58" spans="2:5" ht="20.100000000000001" customHeight="1" thickBot="1" x14ac:dyDescent="0.25">
      <c r="B58" s="4" t="s">
        <v>42</v>
      </c>
      <c r="C58" s="5">
        <v>105</v>
      </c>
      <c r="D58" s="5">
        <v>127</v>
      </c>
      <c r="E58" s="6">
        <f t="shared" si="5"/>
        <v>0.20952380952380953</v>
      </c>
    </row>
    <row r="59" spans="2:5" ht="20.100000000000001" customHeight="1" collapsed="1" thickBot="1" x14ac:dyDescent="0.25">
      <c r="B59" s="4" t="s">
        <v>98</v>
      </c>
      <c r="C59" s="6">
        <f>(C57+C58)/C56</f>
        <v>0.84602917341977313</v>
      </c>
      <c r="D59" s="6">
        <f>(D57+D58)/D56</f>
        <v>0.92414860681114552</v>
      </c>
      <c r="E59" s="6">
        <f t="shared" si="5"/>
        <v>9.233657165225434E-2</v>
      </c>
    </row>
    <row r="60" spans="2:5" ht="20.100000000000001" customHeight="1" thickBot="1" x14ac:dyDescent="0.25">
      <c r="B60" s="4" t="s">
        <v>39</v>
      </c>
      <c r="C60" s="6">
        <v>0.84072580645161288</v>
      </c>
      <c r="D60" s="6">
        <v>0.91262135922330101</v>
      </c>
      <c r="E60" s="6">
        <f t="shared" si="5"/>
        <v>8.551605317687605E-2</v>
      </c>
    </row>
    <row r="61" spans="2:5" ht="20.100000000000001" customHeight="1" thickBot="1" x14ac:dyDescent="0.25">
      <c r="B61" s="4" t="s">
        <v>40</v>
      </c>
      <c r="C61" s="6">
        <v>0.86776859504132231</v>
      </c>
      <c r="D61" s="6">
        <v>0.96946564885496178</v>
      </c>
      <c r="E61" s="6">
        <f t="shared" si="5"/>
        <v>0.11719374772809882</v>
      </c>
    </row>
    <row r="62" spans="2:5" ht="15" thickBot="1" x14ac:dyDescent="0.25">
      <c r="E62" s="6"/>
    </row>
    <row r="67" spans="2:10" ht="42.75" customHeight="1" thickBot="1" x14ac:dyDescent="0.25">
      <c r="C67" s="8" t="s">
        <v>101</v>
      </c>
      <c r="D67" s="8" t="s">
        <v>102</v>
      </c>
      <c r="E67" s="8" t="s">
        <v>99</v>
      </c>
    </row>
    <row r="68" spans="2:10" ht="20.100000000000001" customHeight="1" thickBot="1" x14ac:dyDescent="0.25">
      <c r="B68" s="4" t="s">
        <v>44</v>
      </c>
      <c r="C68" s="5">
        <v>1891</v>
      </c>
      <c r="D68" s="5">
        <v>2096</v>
      </c>
      <c r="E68" s="6">
        <f>IF(C68&gt;0,(D68-C68)/C68,"-")</f>
        <v>0.10840824960338445</v>
      </c>
    </row>
    <row r="69" spans="2:10" ht="20.100000000000001" customHeight="1" thickBot="1" x14ac:dyDescent="0.25">
      <c r="B69" s="4" t="s">
        <v>45</v>
      </c>
      <c r="C69" s="5">
        <v>915</v>
      </c>
      <c r="D69" s="5">
        <v>1037</v>
      </c>
      <c r="E69" s="6">
        <f t="shared" ref="E69:E75" si="6">IF(C69&gt;0,(D69-C69)/C69,"-")</f>
        <v>0.13333333333333333</v>
      </c>
    </row>
    <row r="70" spans="2:10" ht="20.100000000000001" customHeight="1" thickBot="1" x14ac:dyDescent="0.25">
      <c r="B70" s="4" t="s">
        <v>43</v>
      </c>
      <c r="C70" s="5">
        <v>2</v>
      </c>
      <c r="D70" s="5">
        <v>3</v>
      </c>
      <c r="E70" s="6">
        <f t="shared" si="6"/>
        <v>0.5</v>
      </c>
    </row>
    <row r="71" spans="2:10" ht="20.100000000000001" customHeight="1" thickBot="1" x14ac:dyDescent="0.25">
      <c r="B71" s="4" t="s">
        <v>46</v>
      </c>
      <c r="C71" s="5">
        <v>630</v>
      </c>
      <c r="D71" s="5">
        <v>660</v>
      </c>
      <c r="E71" s="6">
        <f t="shared" si="6"/>
        <v>4.7619047619047616E-2</v>
      </c>
    </row>
    <row r="72" spans="2:10" ht="20.100000000000001" customHeight="1" thickBot="1" x14ac:dyDescent="0.25">
      <c r="B72" s="4" t="s">
        <v>47</v>
      </c>
      <c r="C72" s="5">
        <v>161</v>
      </c>
      <c r="D72" s="5">
        <v>214</v>
      </c>
      <c r="E72" s="6">
        <f t="shared" si="6"/>
        <v>0.32919254658385094</v>
      </c>
    </row>
    <row r="73" spans="2:10" ht="20.100000000000001" customHeight="1" thickBot="1" x14ac:dyDescent="0.25">
      <c r="B73" s="4" t="s">
        <v>48</v>
      </c>
      <c r="C73" s="5">
        <v>183</v>
      </c>
      <c r="D73" s="5">
        <v>176</v>
      </c>
      <c r="E73" s="6">
        <f t="shared" si="6"/>
        <v>-3.825136612021858E-2</v>
      </c>
    </row>
    <row r="74" spans="2:10" ht="20.100000000000001" customHeight="1" thickBot="1" x14ac:dyDescent="0.25">
      <c r="B74" s="4" t="s">
        <v>49</v>
      </c>
      <c r="C74" s="5">
        <v>0</v>
      </c>
      <c r="D74" s="5">
        <v>0</v>
      </c>
      <c r="E74" s="6" t="str">
        <f t="shared" si="6"/>
        <v>-</v>
      </c>
    </row>
    <row r="75" spans="2:10" ht="20.100000000000001" customHeight="1" thickBot="1" x14ac:dyDescent="0.25">
      <c r="B75" s="4" t="s">
        <v>50</v>
      </c>
      <c r="C75" s="5">
        <v>0</v>
      </c>
      <c r="D75" s="5">
        <v>6</v>
      </c>
      <c r="E75" s="6" t="str">
        <f t="shared" si="6"/>
        <v>-</v>
      </c>
    </row>
    <row r="76" spans="2:10" x14ac:dyDescent="0.2">
      <c r="B76" s="9"/>
      <c r="C76" s="9"/>
      <c r="D76" s="9"/>
      <c r="E76" s="9"/>
      <c r="F76" s="9"/>
      <c r="G76" s="9"/>
      <c r="H76" s="9"/>
      <c r="I76" s="9"/>
      <c r="J76" s="9"/>
    </row>
    <row r="77" spans="2:10" x14ac:dyDescent="0.2">
      <c r="B77" s="9"/>
      <c r="C77" s="9"/>
      <c r="D77" s="9"/>
      <c r="E77" s="9"/>
      <c r="F77" s="9"/>
      <c r="G77" s="9"/>
      <c r="H77" s="9"/>
      <c r="I77" s="9"/>
      <c r="J77" s="9"/>
    </row>
    <row r="87" spans="2:5" ht="42.75" customHeight="1" thickBot="1" x14ac:dyDescent="0.25">
      <c r="C87" s="8" t="s">
        <v>101</v>
      </c>
      <c r="D87" s="8" t="s">
        <v>102</v>
      </c>
      <c r="E87" s="8" t="s">
        <v>99</v>
      </c>
    </row>
    <row r="88" spans="2:5" ht="29.25" thickBot="1" x14ac:dyDescent="0.25">
      <c r="B88" s="4" t="s">
        <v>51</v>
      </c>
      <c r="C88" s="5">
        <v>100</v>
      </c>
      <c r="D88" s="5">
        <v>70</v>
      </c>
      <c r="E88" s="6">
        <f>IF(C88&gt;0,(D88-C88)/C88,"-")</f>
        <v>-0.3</v>
      </c>
    </row>
    <row r="89" spans="2:5" ht="29.25" thickBot="1" x14ac:dyDescent="0.25">
      <c r="B89" s="4" t="s">
        <v>52</v>
      </c>
      <c r="C89" s="5">
        <v>47</v>
      </c>
      <c r="D89" s="5">
        <v>49</v>
      </c>
      <c r="E89" s="6">
        <f t="shared" ref="E89:E91" si="7">IF(C89&gt;0,(D89-C89)/C89,"-")</f>
        <v>4.2553191489361701E-2</v>
      </c>
    </row>
    <row r="90" spans="2:5" ht="29.25" customHeight="1" thickBot="1" x14ac:dyDescent="0.25">
      <c r="B90" s="4" t="s">
        <v>53</v>
      </c>
      <c r="C90" s="5">
        <v>103</v>
      </c>
      <c r="D90" s="5">
        <v>98</v>
      </c>
      <c r="E90" s="6">
        <f t="shared" si="7"/>
        <v>-4.8543689320388349E-2</v>
      </c>
    </row>
    <row r="91" spans="2:5" ht="29.25" customHeight="1" thickBot="1" x14ac:dyDescent="0.25">
      <c r="B91" s="4" t="s">
        <v>54</v>
      </c>
      <c r="C91" s="6">
        <f>(C88+C89)/(C88+C89+C90)</f>
        <v>0.58799999999999997</v>
      </c>
      <c r="D91" s="6">
        <f>(D88+D89)/(D88+D89+D90)</f>
        <v>0.54838709677419351</v>
      </c>
      <c r="E91" s="6">
        <f t="shared" si="7"/>
        <v>-6.7368883037085825E-2</v>
      </c>
    </row>
    <row r="97" spans="2:5" ht="42.75" customHeight="1" thickBot="1" x14ac:dyDescent="0.25">
      <c r="C97" s="8" t="s">
        <v>101</v>
      </c>
      <c r="D97" s="8" t="s">
        <v>102</v>
      </c>
      <c r="E97" s="8" t="s">
        <v>99</v>
      </c>
    </row>
    <row r="98" spans="2:5" ht="20.100000000000001" customHeight="1" thickBot="1" x14ac:dyDescent="0.25">
      <c r="B98" s="4" t="s">
        <v>38</v>
      </c>
      <c r="C98" s="5">
        <v>253</v>
      </c>
      <c r="D98" s="5">
        <v>217</v>
      </c>
      <c r="E98" s="6">
        <f>IF(C98&gt;0,(D98-C98)/C98,"-")</f>
        <v>-0.14229249011857709</v>
      </c>
    </row>
    <row r="99" spans="2:5" ht="20.100000000000001" customHeight="1" thickBot="1" x14ac:dyDescent="0.25">
      <c r="B99" s="4" t="s">
        <v>41</v>
      </c>
      <c r="C99" s="5">
        <v>120</v>
      </c>
      <c r="D99" s="5">
        <v>97</v>
      </c>
      <c r="E99" s="6">
        <f t="shared" ref="E99:E103" si="8">IF(C99&gt;0,(D99-C99)/C99,"-")</f>
        <v>-0.19166666666666668</v>
      </c>
    </row>
    <row r="100" spans="2:5" ht="20.100000000000001" customHeight="1" thickBot="1" x14ac:dyDescent="0.25">
      <c r="B100" s="4" t="s">
        <v>42</v>
      </c>
      <c r="C100" s="5">
        <v>29</v>
      </c>
      <c r="D100" s="5">
        <v>22</v>
      </c>
      <c r="E100" s="6">
        <f t="shared" si="8"/>
        <v>-0.2413793103448276</v>
      </c>
    </row>
    <row r="101" spans="2:5" ht="20.100000000000001" customHeight="1" thickBot="1" x14ac:dyDescent="0.25">
      <c r="B101" s="4" t="s">
        <v>98</v>
      </c>
      <c r="C101" s="6">
        <f>(C99+C100)/C98</f>
        <v>0.58893280632411071</v>
      </c>
      <c r="D101" s="6">
        <f>(D99+D100)/D98</f>
        <v>0.54838709677419351</v>
      </c>
      <c r="E101" s="6">
        <f t="shared" si="8"/>
        <v>-6.8846070578047341E-2</v>
      </c>
    </row>
    <row r="102" spans="2:5" ht="20.100000000000001" customHeight="1" thickBot="1" x14ac:dyDescent="0.25">
      <c r="B102" s="4" t="s">
        <v>39</v>
      </c>
      <c r="C102" s="6">
        <v>0.58536585365853655</v>
      </c>
      <c r="D102" s="6">
        <v>0.5449438202247191</v>
      </c>
      <c r="E102" s="6">
        <f t="shared" si="8"/>
        <v>-6.9054307116104816E-2</v>
      </c>
    </row>
    <row r="103" spans="2:5" ht="20.100000000000001" customHeight="1" thickBot="1" x14ac:dyDescent="0.25">
      <c r="B103" s="4" t="s">
        <v>40</v>
      </c>
      <c r="C103" s="6">
        <v>0.60416666666666663</v>
      </c>
      <c r="D103" s="6">
        <v>0.5641025641025641</v>
      </c>
      <c r="E103" s="6">
        <f t="shared" si="8"/>
        <v>-6.6312997347480057E-2</v>
      </c>
    </row>
    <row r="109" spans="2:5" ht="42.75" customHeight="1" thickBot="1" x14ac:dyDescent="0.25">
      <c r="C109" s="8" t="s">
        <v>101</v>
      </c>
      <c r="D109" s="8" t="s">
        <v>102</v>
      </c>
      <c r="E109" s="8" t="s">
        <v>99</v>
      </c>
    </row>
    <row r="110" spans="2:5" ht="15" thickBot="1" x14ac:dyDescent="0.25">
      <c r="B110" s="4" t="s">
        <v>55</v>
      </c>
      <c r="C110" s="5">
        <v>206</v>
      </c>
      <c r="D110" s="5">
        <v>208</v>
      </c>
      <c r="E110" s="6">
        <f>IF(C110&gt;0,(D110-C110)/C110,"-")</f>
        <v>9.7087378640776691E-3</v>
      </c>
    </row>
    <row r="111" spans="2:5" ht="15" thickBot="1" x14ac:dyDescent="0.25">
      <c r="B111" s="4" t="s">
        <v>56</v>
      </c>
      <c r="C111" s="5">
        <v>92</v>
      </c>
      <c r="D111" s="5">
        <v>101</v>
      </c>
      <c r="E111" s="6">
        <f t="shared" ref="E111:E112" si="9">IF(C111&gt;0,(D111-C111)/C111,"-")</f>
        <v>9.7826086956521743E-2</v>
      </c>
    </row>
    <row r="112" spans="2:5" ht="15" thickBot="1" x14ac:dyDescent="0.25">
      <c r="B112" s="4" t="s">
        <v>57</v>
      </c>
      <c r="C112" s="5">
        <v>114</v>
      </c>
      <c r="D112" s="5">
        <v>107</v>
      </c>
      <c r="E112" s="6">
        <f t="shared" si="9"/>
        <v>-6.1403508771929821E-2</v>
      </c>
    </row>
    <row r="113" spans="2:14" x14ac:dyDescent="0.2">
      <c r="B113" s="9"/>
      <c r="C113" s="9"/>
      <c r="D113" s="9"/>
      <c r="E113" s="9"/>
      <c r="F113" s="9"/>
      <c r="G113" s="9"/>
      <c r="H113" s="9"/>
      <c r="I113" s="9"/>
      <c r="J113" s="9"/>
    </row>
    <row r="114" spans="2:14" x14ac:dyDescent="0.2">
      <c r="B114" s="9"/>
      <c r="C114" s="9"/>
      <c r="D114" s="9"/>
      <c r="E114" s="9"/>
      <c r="F114" s="9"/>
      <c r="G114" s="9"/>
      <c r="H114" s="9"/>
      <c r="I114" s="9"/>
      <c r="J114" s="9"/>
    </row>
    <row r="124" spans="2:14" ht="26.25" customHeight="1" thickBot="1" x14ac:dyDescent="0.25">
      <c r="C124" s="26" t="s">
        <v>101</v>
      </c>
      <c r="D124" s="27"/>
      <c r="E124" s="27"/>
      <c r="F124" s="28"/>
      <c r="G124" s="26" t="s">
        <v>102</v>
      </c>
      <c r="H124" s="27"/>
      <c r="I124" s="27"/>
      <c r="J124" s="28"/>
      <c r="K124" s="29" t="s">
        <v>58</v>
      </c>
      <c r="L124" s="30"/>
      <c r="M124" s="30"/>
      <c r="N124" s="30"/>
    </row>
    <row r="125" spans="2:14" ht="29.25" customHeight="1" thickBot="1" x14ac:dyDescent="0.25">
      <c r="C125" s="11" t="s">
        <v>59</v>
      </c>
      <c r="D125" s="12" t="s">
        <v>60</v>
      </c>
      <c r="E125" s="12" t="s">
        <v>61</v>
      </c>
      <c r="F125" s="12" t="s">
        <v>62</v>
      </c>
      <c r="G125" s="11" t="s">
        <v>59</v>
      </c>
      <c r="H125" s="12" t="s">
        <v>60</v>
      </c>
      <c r="I125" s="12" t="s">
        <v>61</v>
      </c>
      <c r="J125" s="12" t="s">
        <v>62</v>
      </c>
      <c r="K125" s="11" t="s">
        <v>59</v>
      </c>
      <c r="L125" s="12" t="s">
        <v>60</v>
      </c>
      <c r="M125" s="12" t="s">
        <v>61</v>
      </c>
      <c r="N125" s="12" t="s">
        <v>62</v>
      </c>
    </row>
    <row r="126" spans="2:14" ht="15" thickBot="1" x14ac:dyDescent="0.25">
      <c r="B126" s="4" t="s">
        <v>63</v>
      </c>
      <c r="C126" s="10">
        <v>3</v>
      </c>
      <c r="D126" s="10">
        <v>0</v>
      </c>
      <c r="E126" s="10">
        <v>1</v>
      </c>
      <c r="F126" s="10">
        <v>4</v>
      </c>
      <c r="G126" s="10">
        <v>2</v>
      </c>
      <c r="H126" s="10">
        <v>1</v>
      </c>
      <c r="I126" s="10">
        <v>1</v>
      </c>
      <c r="J126" s="10">
        <v>4</v>
      </c>
      <c r="K126" s="6">
        <f>IF(C126=0,"-",(G126-C126)/C126)</f>
        <v>-0.33333333333333331</v>
      </c>
      <c r="L126" s="6" t="str">
        <f t="shared" ref="L126:N131" si="10">IF(D126=0,"-",(H126-D126)/D126)</f>
        <v>-</v>
      </c>
      <c r="M126" s="6">
        <f t="shared" si="10"/>
        <v>0</v>
      </c>
      <c r="N126" s="6">
        <f t="shared" si="10"/>
        <v>0</v>
      </c>
    </row>
    <row r="127" spans="2:14" ht="15" thickBot="1" x14ac:dyDescent="0.25">
      <c r="B127" s="4" t="s">
        <v>64</v>
      </c>
      <c r="C127" s="10">
        <v>0</v>
      </c>
      <c r="D127" s="10">
        <v>0</v>
      </c>
      <c r="E127" s="10">
        <v>0</v>
      </c>
      <c r="F127" s="10">
        <v>0</v>
      </c>
      <c r="G127" s="10">
        <v>1</v>
      </c>
      <c r="H127" s="10">
        <v>0</v>
      </c>
      <c r="I127" s="10">
        <v>0</v>
      </c>
      <c r="J127" s="10">
        <v>1</v>
      </c>
      <c r="K127" s="6" t="str">
        <f t="shared" ref="K127:K131" si="11">IF(C127=0,"-",(G127-C127)/C127)</f>
        <v>-</v>
      </c>
      <c r="L127" s="6" t="str">
        <f t="shared" si="10"/>
        <v>-</v>
      </c>
      <c r="M127" s="6" t="str">
        <f t="shared" si="10"/>
        <v>-</v>
      </c>
      <c r="N127" s="6" t="str">
        <f t="shared" si="10"/>
        <v>-</v>
      </c>
    </row>
    <row r="128" spans="2:14" ht="15" thickBot="1" x14ac:dyDescent="0.25">
      <c r="B128" s="4" t="s">
        <v>65</v>
      </c>
      <c r="C128" s="10">
        <v>0</v>
      </c>
      <c r="D128" s="10">
        <v>0</v>
      </c>
      <c r="E128" s="10">
        <v>0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6" t="str">
        <f t="shared" si="11"/>
        <v>-</v>
      </c>
      <c r="L128" s="6" t="str">
        <f t="shared" si="10"/>
        <v>-</v>
      </c>
      <c r="M128" s="6" t="str">
        <f t="shared" si="10"/>
        <v>-</v>
      </c>
      <c r="N128" s="6" t="str">
        <f t="shared" si="10"/>
        <v>-</v>
      </c>
    </row>
    <row r="129" spans="2:14" ht="15" thickBot="1" x14ac:dyDescent="0.25">
      <c r="B129" s="7" t="s">
        <v>66</v>
      </c>
      <c r="C129" s="10">
        <v>0</v>
      </c>
      <c r="D129" s="10">
        <v>0</v>
      </c>
      <c r="E129" s="10">
        <v>0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6" t="str">
        <f t="shared" si="11"/>
        <v>-</v>
      </c>
      <c r="L129" s="6" t="str">
        <f t="shared" si="10"/>
        <v>-</v>
      </c>
      <c r="M129" s="6" t="str">
        <f t="shared" si="10"/>
        <v>-</v>
      </c>
      <c r="N129" s="6" t="str">
        <f t="shared" si="10"/>
        <v>-</v>
      </c>
    </row>
    <row r="130" spans="2:14" ht="15" thickBot="1" x14ac:dyDescent="0.25">
      <c r="B130" s="4" t="s">
        <v>67</v>
      </c>
      <c r="C130" s="10">
        <v>0</v>
      </c>
      <c r="D130" s="10">
        <v>0</v>
      </c>
      <c r="E130" s="10">
        <v>0</v>
      </c>
      <c r="F130" s="10">
        <v>0</v>
      </c>
      <c r="G130" s="10">
        <v>1</v>
      </c>
      <c r="H130" s="10">
        <v>0</v>
      </c>
      <c r="I130" s="10">
        <v>0</v>
      </c>
      <c r="J130" s="10">
        <v>1</v>
      </c>
      <c r="K130" s="6" t="str">
        <f t="shared" si="11"/>
        <v>-</v>
      </c>
      <c r="L130" s="6" t="str">
        <f t="shared" si="10"/>
        <v>-</v>
      </c>
      <c r="M130" s="6" t="str">
        <f t="shared" si="10"/>
        <v>-</v>
      </c>
      <c r="N130" s="6" t="str">
        <f t="shared" si="10"/>
        <v>-</v>
      </c>
    </row>
    <row r="131" spans="2:14" ht="15" thickBot="1" x14ac:dyDescent="0.25">
      <c r="B131" s="4" t="s">
        <v>68</v>
      </c>
      <c r="C131" s="10">
        <v>3</v>
      </c>
      <c r="D131" s="10">
        <v>0</v>
      </c>
      <c r="E131" s="10">
        <v>1</v>
      </c>
      <c r="F131" s="10">
        <v>4</v>
      </c>
      <c r="G131" s="10">
        <v>4</v>
      </c>
      <c r="H131" s="10">
        <v>1</v>
      </c>
      <c r="I131" s="10">
        <v>1</v>
      </c>
      <c r="J131" s="10">
        <v>6</v>
      </c>
      <c r="K131" s="6">
        <f t="shared" si="11"/>
        <v>0.33333333333333331</v>
      </c>
      <c r="L131" s="6" t="str">
        <f t="shared" si="10"/>
        <v>-</v>
      </c>
      <c r="M131" s="6">
        <f t="shared" si="10"/>
        <v>0</v>
      </c>
      <c r="N131" s="6">
        <f t="shared" si="10"/>
        <v>0.5</v>
      </c>
    </row>
    <row r="132" spans="2:14" ht="15" thickBot="1" x14ac:dyDescent="0.25">
      <c r="B132" s="4" t="s">
        <v>36</v>
      </c>
      <c r="C132" s="6">
        <f>IF(C126=0,"-",C126/(C126+C127))</f>
        <v>1</v>
      </c>
      <c r="D132" s="6" t="str">
        <f>IF(D126=0,"-",D126/(D126+D127))</f>
        <v>-</v>
      </c>
      <c r="E132" s="6">
        <f t="shared" ref="E132:J132" si="12">IF(E126=0,"-",E126/(E126+E127))</f>
        <v>1</v>
      </c>
      <c r="F132" s="6">
        <f t="shared" si="12"/>
        <v>1</v>
      </c>
      <c r="G132" s="6">
        <f t="shared" si="12"/>
        <v>0.66666666666666663</v>
      </c>
      <c r="H132" s="6">
        <f t="shared" si="12"/>
        <v>1</v>
      </c>
      <c r="I132" s="6">
        <f t="shared" si="12"/>
        <v>1</v>
      </c>
      <c r="J132" s="6">
        <f t="shared" si="12"/>
        <v>0.8</v>
      </c>
      <c r="K132" s="6">
        <f>IF(OR(C132="-",G132="-"),"-",(G132-C132)/C132)</f>
        <v>-0.33333333333333337</v>
      </c>
      <c r="L132" s="6" t="str">
        <f t="shared" ref="L132:N133" si="13">IF(OR(D132="-",H132="-"),"-",(H132-D132)/D132)</f>
        <v>-</v>
      </c>
      <c r="M132" s="6">
        <f t="shared" si="13"/>
        <v>0</v>
      </c>
      <c r="N132" s="6">
        <f t="shared" si="13"/>
        <v>-0.19999999999999996</v>
      </c>
    </row>
    <row r="133" spans="2:14" ht="15" thickBot="1" x14ac:dyDescent="0.25">
      <c r="B133" s="4" t="s">
        <v>37</v>
      </c>
      <c r="C133" s="6" t="str">
        <f>IF(C129=0,"-",C129/(C128+C129))</f>
        <v>-</v>
      </c>
      <c r="D133" s="6" t="str">
        <f t="shared" ref="D133:J133" si="14">IF(D129=0,"-",D129/(D128+D129))</f>
        <v>-</v>
      </c>
      <c r="E133" s="6" t="str">
        <f t="shared" si="14"/>
        <v>-</v>
      </c>
      <c r="F133" s="6" t="str">
        <f t="shared" si="14"/>
        <v>-</v>
      </c>
      <c r="G133" s="6" t="str">
        <f t="shared" si="14"/>
        <v>-</v>
      </c>
      <c r="H133" s="6" t="str">
        <f t="shared" si="14"/>
        <v>-</v>
      </c>
      <c r="I133" s="6" t="str">
        <f t="shared" si="14"/>
        <v>-</v>
      </c>
      <c r="J133" s="6" t="str">
        <f t="shared" si="14"/>
        <v>-</v>
      </c>
      <c r="K133" s="6" t="str">
        <f>IF(OR(C133="-",G133="-"),"-",(G133-C133)/C133)</f>
        <v>-</v>
      </c>
      <c r="L133" s="6" t="str">
        <f t="shared" si="13"/>
        <v>-</v>
      </c>
      <c r="M133" s="6" t="str">
        <f t="shared" si="13"/>
        <v>-</v>
      </c>
      <c r="N133" s="6" t="str">
        <f t="shared" si="13"/>
        <v>-</v>
      </c>
    </row>
    <row r="134" spans="2:14" x14ac:dyDescent="0.2">
      <c r="C134" s="13"/>
    </row>
    <row r="135" spans="2:14" x14ac:dyDescent="0.2">
      <c r="C135" s="13"/>
      <c r="M135" s="14"/>
    </row>
    <row r="136" spans="2:14" x14ac:dyDescent="0.2">
      <c r="C136" s="13"/>
    </row>
    <row r="139" spans="2:14" ht="29.25" customHeight="1" thickBot="1" x14ac:dyDescent="0.25">
      <c r="C139" s="26" t="s">
        <v>101</v>
      </c>
      <c r="D139" s="27"/>
      <c r="E139" s="27"/>
      <c r="F139" s="28"/>
      <c r="G139" s="26" t="s">
        <v>102</v>
      </c>
      <c r="H139" s="27"/>
      <c r="I139" s="27"/>
      <c r="J139" s="28"/>
      <c r="K139" s="29" t="s">
        <v>58</v>
      </c>
      <c r="L139" s="30"/>
      <c r="M139" s="30"/>
      <c r="N139" s="30"/>
    </row>
    <row r="140" spans="2:14" ht="57.75" customHeight="1" thickBot="1" x14ac:dyDescent="0.25">
      <c r="C140" s="12" t="s">
        <v>60</v>
      </c>
      <c r="D140" s="12" t="s">
        <v>70</v>
      </c>
      <c r="E140" s="12" t="s">
        <v>69</v>
      </c>
      <c r="F140" s="12" t="s">
        <v>62</v>
      </c>
      <c r="G140" s="12" t="s">
        <v>60</v>
      </c>
      <c r="H140" s="12" t="s">
        <v>70</v>
      </c>
      <c r="I140" s="12" t="s">
        <v>69</v>
      </c>
      <c r="J140" s="12" t="s">
        <v>62</v>
      </c>
      <c r="K140" s="12" t="s">
        <v>60</v>
      </c>
      <c r="L140" s="12" t="s">
        <v>70</v>
      </c>
      <c r="M140" s="12" t="s">
        <v>69</v>
      </c>
      <c r="N140" s="12" t="s">
        <v>62</v>
      </c>
    </row>
    <row r="141" spans="2:14" ht="15" thickBot="1" x14ac:dyDescent="0.25">
      <c r="B141" s="4" t="s">
        <v>71</v>
      </c>
      <c r="C141" s="10">
        <v>3</v>
      </c>
      <c r="D141" s="10">
        <v>0</v>
      </c>
      <c r="E141" s="10">
        <v>4</v>
      </c>
      <c r="F141" s="10">
        <v>7</v>
      </c>
      <c r="G141" s="10">
        <v>3</v>
      </c>
      <c r="H141" s="10">
        <v>0</v>
      </c>
      <c r="I141" s="10">
        <v>0</v>
      </c>
      <c r="J141" s="10">
        <v>3</v>
      </c>
      <c r="K141" s="6">
        <f>IF(C141=0,"-",(G141-C141)/C141)</f>
        <v>0</v>
      </c>
      <c r="L141" s="6" t="str">
        <f t="shared" ref="L141:N145" si="15">IF(D141=0,"-",(H141-D141)/D141)</f>
        <v>-</v>
      </c>
      <c r="M141" s="6">
        <f t="shared" si="15"/>
        <v>-1</v>
      </c>
      <c r="N141" s="6">
        <f t="shared" si="15"/>
        <v>-0.5714285714285714</v>
      </c>
    </row>
    <row r="142" spans="2:14" ht="15" thickBot="1" x14ac:dyDescent="0.25">
      <c r="B142" s="4" t="s">
        <v>72</v>
      </c>
      <c r="C142" s="10">
        <v>0</v>
      </c>
      <c r="D142" s="10">
        <v>0</v>
      </c>
      <c r="E142" s="10">
        <v>0</v>
      </c>
      <c r="F142" s="10">
        <v>0</v>
      </c>
      <c r="G142" s="10">
        <v>0</v>
      </c>
      <c r="H142" s="10">
        <v>0</v>
      </c>
      <c r="I142" s="10">
        <v>0</v>
      </c>
      <c r="J142" s="10">
        <v>0</v>
      </c>
      <c r="K142" s="6" t="str">
        <f t="shared" ref="K142:K145" si="16">IF(C142=0,"-",(G142-C142)/C142)</f>
        <v>-</v>
      </c>
      <c r="L142" s="6" t="str">
        <f t="shared" si="15"/>
        <v>-</v>
      </c>
      <c r="M142" s="6" t="str">
        <f t="shared" si="15"/>
        <v>-</v>
      </c>
      <c r="N142" s="6" t="str">
        <f t="shared" si="15"/>
        <v>-</v>
      </c>
    </row>
    <row r="143" spans="2:14" ht="15" thickBot="1" x14ac:dyDescent="0.25">
      <c r="B143" s="4" t="s">
        <v>73</v>
      </c>
      <c r="C143" s="10">
        <v>62</v>
      </c>
      <c r="D143" s="10">
        <v>0</v>
      </c>
      <c r="E143" s="10">
        <v>19</v>
      </c>
      <c r="F143" s="10">
        <v>81</v>
      </c>
      <c r="G143" s="10">
        <v>46</v>
      </c>
      <c r="H143" s="10">
        <v>0</v>
      </c>
      <c r="I143" s="10">
        <v>10</v>
      </c>
      <c r="J143" s="10">
        <v>56</v>
      </c>
      <c r="K143" s="6">
        <f t="shared" si="16"/>
        <v>-0.25806451612903225</v>
      </c>
      <c r="L143" s="6" t="str">
        <f t="shared" si="15"/>
        <v>-</v>
      </c>
      <c r="M143" s="6">
        <f t="shared" si="15"/>
        <v>-0.47368421052631576</v>
      </c>
      <c r="N143" s="6">
        <f t="shared" si="15"/>
        <v>-0.30864197530864196</v>
      </c>
    </row>
    <row r="144" spans="2:14" ht="15" thickBot="1" x14ac:dyDescent="0.25">
      <c r="B144" s="4" t="s">
        <v>74</v>
      </c>
      <c r="C144" s="10">
        <v>0</v>
      </c>
      <c r="D144" s="10">
        <v>0</v>
      </c>
      <c r="E144" s="10">
        <v>0</v>
      </c>
      <c r="F144" s="10">
        <v>0</v>
      </c>
      <c r="G144" s="10">
        <v>11</v>
      </c>
      <c r="H144" s="10">
        <v>0</v>
      </c>
      <c r="I144" s="10">
        <v>4</v>
      </c>
      <c r="J144" s="10">
        <v>15</v>
      </c>
      <c r="K144" s="6" t="str">
        <f t="shared" si="16"/>
        <v>-</v>
      </c>
      <c r="L144" s="6" t="str">
        <f t="shared" si="15"/>
        <v>-</v>
      </c>
      <c r="M144" s="6" t="str">
        <f t="shared" si="15"/>
        <v>-</v>
      </c>
      <c r="N144" s="6" t="str">
        <f t="shared" si="15"/>
        <v>-</v>
      </c>
    </row>
    <row r="145" spans="2:14" ht="15" thickBot="1" x14ac:dyDescent="0.25">
      <c r="B145" s="4" t="s">
        <v>75</v>
      </c>
      <c r="C145" s="10">
        <v>0</v>
      </c>
      <c r="D145" s="10">
        <v>0</v>
      </c>
      <c r="E145" s="10">
        <v>0</v>
      </c>
      <c r="F145" s="10">
        <v>0</v>
      </c>
      <c r="G145" s="10">
        <v>0</v>
      </c>
      <c r="H145" s="10">
        <v>0</v>
      </c>
      <c r="I145" s="10">
        <v>1</v>
      </c>
      <c r="J145" s="10">
        <v>1</v>
      </c>
      <c r="K145" s="6" t="str">
        <f t="shared" si="16"/>
        <v>-</v>
      </c>
      <c r="L145" s="6" t="str">
        <f t="shared" si="15"/>
        <v>-</v>
      </c>
      <c r="M145" s="6" t="str">
        <f t="shared" si="15"/>
        <v>-</v>
      </c>
      <c r="N145" s="6" t="str">
        <f t="shared" si="15"/>
        <v>-</v>
      </c>
    </row>
    <row r="146" spans="2:14" ht="15" thickBot="1" x14ac:dyDescent="0.25">
      <c r="B146" s="7" t="s">
        <v>68</v>
      </c>
      <c r="C146" s="10">
        <v>65</v>
      </c>
      <c r="D146" s="10">
        <v>0</v>
      </c>
      <c r="E146" s="10">
        <v>23</v>
      </c>
      <c r="F146" s="10">
        <v>88</v>
      </c>
      <c r="G146" s="10">
        <v>60</v>
      </c>
      <c r="H146" s="10">
        <v>0</v>
      </c>
      <c r="I146" s="10">
        <v>15</v>
      </c>
      <c r="J146" s="10">
        <v>75</v>
      </c>
      <c r="K146" s="6"/>
      <c r="L146" s="6"/>
      <c r="M146" s="6"/>
      <c r="N146" s="6"/>
    </row>
    <row r="147" spans="2:14" ht="29.25" thickBot="1" x14ac:dyDescent="0.25">
      <c r="B147" s="7" t="s">
        <v>76</v>
      </c>
      <c r="C147" s="6">
        <f t="shared" ref="C147:J148" si="17">IF(C141=0,"-",(C141/(C141+C143)))</f>
        <v>4.6153846153846156E-2</v>
      </c>
      <c r="D147" s="6" t="str">
        <f t="shared" si="17"/>
        <v>-</v>
      </c>
      <c r="E147" s="6">
        <f t="shared" si="17"/>
        <v>0.17391304347826086</v>
      </c>
      <c r="F147" s="6">
        <f t="shared" si="17"/>
        <v>7.9545454545454544E-2</v>
      </c>
      <c r="G147" s="6">
        <f t="shared" si="17"/>
        <v>6.1224489795918366E-2</v>
      </c>
      <c r="H147" s="6" t="str">
        <f t="shared" si="17"/>
        <v>-</v>
      </c>
      <c r="I147" s="6" t="str">
        <f t="shared" si="17"/>
        <v>-</v>
      </c>
      <c r="J147" s="6">
        <f t="shared" si="17"/>
        <v>5.0847457627118647E-2</v>
      </c>
      <c r="K147" s="6">
        <f>IF(OR(C147="-",G147="-"),"-",(G147-C147)/C147)</f>
        <v>0.32653061224489788</v>
      </c>
      <c r="L147" s="6" t="str">
        <f t="shared" ref="L147:N148" si="18">IF(OR(D147="-",H147="-"),"-",(H147-D147)/D147)</f>
        <v>-</v>
      </c>
      <c r="M147" s="6" t="str">
        <f t="shared" si="18"/>
        <v>-</v>
      </c>
      <c r="N147" s="6">
        <f t="shared" si="18"/>
        <v>-0.36077481840193698</v>
      </c>
    </row>
    <row r="148" spans="2:14" ht="29.25" thickBot="1" x14ac:dyDescent="0.25">
      <c r="B148" s="7" t="s">
        <v>77</v>
      </c>
      <c r="C148" s="6" t="str">
        <f t="shared" si="17"/>
        <v>-</v>
      </c>
      <c r="D148" s="6" t="str">
        <f t="shared" si="17"/>
        <v>-</v>
      </c>
      <c r="E148" s="6" t="str">
        <f t="shared" si="17"/>
        <v>-</v>
      </c>
      <c r="F148" s="6" t="str">
        <f t="shared" si="17"/>
        <v>-</v>
      </c>
      <c r="G148" s="6" t="str">
        <f t="shared" si="17"/>
        <v>-</v>
      </c>
      <c r="H148" s="6" t="str">
        <f t="shared" si="17"/>
        <v>-</v>
      </c>
      <c r="I148" s="6" t="str">
        <f t="shared" si="17"/>
        <v>-</v>
      </c>
      <c r="J148" s="6" t="str">
        <f t="shared" si="17"/>
        <v>-</v>
      </c>
      <c r="K148" s="6" t="str">
        <f>IF(OR(C148="-",G148="-"),"-",(G148-C148)/C148)</f>
        <v>-</v>
      </c>
      <c r="L148" s="6" t="str">
        <f t="shared" si="18"/>
        <v>-</v>
      </c>
      <c r="M148" s="6" t="str">
        <f t="shared" si="18"/>
        <v>-</v>
      </c>
      <c r="N148" s="6" t="str">
        <f t="shared" si="18"/>
        <v>-</v>
      </c>
    </row>
    <row r="149" spans="2:14" ht="14.25" x14ac:dyDescent="0.2">
      <c r="B149" s="7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</row>
    <row r="152" spans="2:14" ht="14.25" x14ac:dyDescent="0.2">
      <c r="B152" s="7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</row>
    <row r="153" spans="2:14" ht="14.25" x14ac:dyDescent="0.2">
      <c r="B153" s="7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</row>
    <row r="154" spans="2:14" ht="29.25" customHeight="1" thickBot="1" x14ac:dyDescent="0.25">
      <c r="B154" s="7"/>
      <c r="C154" s="8" t="s">
        <v>101</v>
      </c>
      <c r="D154" s="8" t="s">
        <v>102</v>
      </c>
      <c r="E154" s="8" t="s">
        <v>99</v>
      </c>
    </row>
    <row r="155" spans="2:14" ht="15" thickBot="1" x14ac:dyDescent="0.25">
      <c r="B155" s="4" t="s">
        <v>94</v>
      </c>
      <c r="C155" s="19">
        <v>62</v>
      </c>
      <c r="D155" s="19">
        <v>50</v>
      </c>
      <c r="E155" s="18">
        <f>IF(C155=0,"-",(D155-C155)/C155)</f>
        <v>-0.19354838709677419</v>
      </c>
      <c r="F155" s="18"/>
      <c r="G155" s="18"/>
      <c r="H155" s="18"/>
      <c r="I155" s="18"/>
      <c r="J155" s="18"/>
      <c r="K155" s="18"/>
      <c r="L155" s="18"/>
      <c r="M155" s="18"/>
      <c r="N155" s="18"/>
    </row>
    <row r="156" spans="2:14" ht="15" thickBot="1" x14ac:dyDescent="0.25">
      <c r="B156" s="4" t="s">
        <v>95</v>
      </c>
      <c r="C156" s="19">
        <v>3</v>
      </c>
      <c r="D156" s="19">
        <v>1</v>
      </c>
      <c r="E156" s="18">
        <f t="shared" ref="E156:E157" si="19">IF(C156=0,"-",(D156-C156)/C156)</f>
        <v>-0.66666666666666663</v>
      </c>
      <c r="F156" s="18"/>
      <c r="G156" s="18"/>
      <c r="H156" s="18"/>
      <c r="I156" s="18"/>
      <c r="J156" s="18"/>
      <c r="K156" s="18"/>
      <c r="L156" s="18"/>
      <c r="M156" s="18"/>
      <c r="N156" s="18"/>
    </row>
    <row r="157" spans="2:14" ht="15" thickBot="1" x14ac:dyDescent="0.25">
      <c r="B157" s="4" t="s">
        <v>96</v>
      </c>
      <c r="C157" s="19">
        <v>0</v>
      </c>
      <c r="D157" s="19">
        <v>0</v>
      </c>
      <c r="E157" s="18" t="str">
        <f t="shared" si="19"/>
        <v>-</v>
      </c>
      <c r="F157" s="18"/>
      <c r="G157" s="18"/>
      <c r="H157" s="18"/>
      <c r="I157" s="18"/>
      <c r="J157" s="18"/>
      <c r="K157" s="18"/>
      <c r="L157" s="18"/>
      <c r="M157" s="18"/>
      <c r="N157" s="18"/>
    </row>
    <row r="158" spans="2:14" ht="15" thickBot="1" x14ac:dyDescent="0.25">
      <c r="B158" s="4" t="s">
        <v>97</v>
      </c>
      <c r="C158" s="18">
        <f>IF(C155=0,"-",C155/(C155+C156+C157))</f>
        <v>0.9538461538461539</v>
      </c>
      <c r="D158" s="18">
        <f>IF(D155=0,"-",D155/(D155+D156+D157))</f>
        <v>0.98039215686274506</v>
      </c>
      <c r="E158" s="18">
        <f>IF(OR(C158="-",D158="-"),"-",(D158-C158)/C158)</f>
        <v>2.7830487033522987E-2</v>
      </c>
      <c r="F158" s="18"/>
      <c r="G158" s="18"/>
      <c r="H158" s="18"/>
      <c r="I158" s="18"/>
      <c r="J158" s="18"/>
      <c r="K158" s="18"/>
      <c r="L158" s="18"/>
      <c r="M158" s="18"/>
      <c r="N158" s="18"/>
    </row>
    <row r="159" spans="2:14" ht="14.25" x14ac:dyDescent="0.2">
      <c r="B159" s="7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</row>
    <row r="160" spans="2:14" ht="14.25" x14ac:dyDescent="0.2">
      <c r="B160" s="7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</row>
    <row r="161" spans="2:14" ht="14.25" x14ac:dyDescent="0.2">
      <c r="B161" s="7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</row>
    <row r="163" spans="2:14" ht="42.75" customHeight="1" thickBot="1" x14ac:dyDescent="0.25">
      <c r="C163" s="8" t="s">
        <v>101</v>
      </c>
      <c r="D163" s="8" t="s">
        <v>102</v>
      </c>
      <c r="E163" s="8" t="s">
        <v>99</v>
      </c>
    </row>
    <row r="164" spans="2:14" ht="20.100000000000001" customHeight="1" thickBot="1" x14ac:dyDescent="0.25">
      <c r="B164" s="4" t="s">
        <v>38</v>
      </c>
      <c r="C164" s="5">
        <v>4</v>
      </c>
      <c r="D164" s="5">
        <v>5</v>
      </c>
      <c r="E164" s="6">
        <f>IF(C164=0,"-",(D164-C164)/C164)</f>
        <v>0.25</v>
      </c>
    </row>
    <row r="165" spans="2:14" ht="20.100000000000001" customHeight="1" thickBot="1" x14ac:dyDescent="0.25">
      <c r="B165" s="4" t="s">
        <v>41</v>
      </c>
      <c r="C165" s="5">
        <v>3</v>
      </c>
      <c r="D165" s="5">
        <v>3</v>
      </c>
      <c r="E165" s="6">
        <f t="shared" ref="E165:E166" si="20">IF(C165=0,"-",(D165-C165)/C165)</f>
        <v>0</v>
      </c>
    </row>
    <row r="166" spans="2:14" ht="20.100000000000001" customHeight="1" thickBot="1" x14ac:dyDescent="0.25">
      <c r="B166" s="4" t="s">
        <v>42</v>
      </c>
      <c r="C166" s="5">
        <v>1</v>
      </c>
      <c r="D166" s="5">
        <v>1</v>
      </c>
      <c r="E166" s="6">
        <f t="shared" si="20"/>
        <v>0</v>
      </c>
    </row>
    <row r="167" spans="2:14" ht="20.100000000000001" customHeight="1" thickBot="1" x14ac:dyDescent="0.25">
      <c r="B167" s="4" t="s">
        <v>98</v>
      </c>
      <c r="C167" s="6">
        <f>IF(C164=0,"-",(C165+C166)/C164)</f>
        <v>1</v>
      </c>
      <c r="D167" s="6">
        <f>IF(D164=0,"-",(D165+D166)/D164)</f>
        <v>0.8</v>
      </c>
      <c r="E167" s="6">
        <f t="shared" ref="E167:E169" si="21">IF(OR(C167="-",D167="-"),"-",(D167-C167)/C167)</f>
        <v>-0.19999999999999996</v>
      </c>
    </row>
    <row r="168" spans="2:14" ht="20.100000000000001" customHeight="1" thickBot="1" x14ac:dyDescent="0.25">
      <c r="B168" s="4" t="s">
        <v>39</v>
      </c>
      <c r="C168" s="6">
        <v>1</v>
      </c>
      <c r="D168" s="6">
        <v>0.75</v>
      </c>
      <c r="E168" s="6">
        <f t="shared" si="21"/>
        <v>-0.25</v>
      </c>
    </row>
    <row r="169" spans="2:14" ht="20.100000000000001" customHeight="1" thickBot="1" x14ac:dyDescent="0.25">
      <c r="B169" s="4" t="s">
        <v>40</v>
      </c>
      <c r="C169" s="6">
        <v>1</v>
      </c>
      <c r="D169" s="6">
        <v>1</v>
      </c>
      <c r="E169" s="6">
        <f t="shared" si="21"/>
        <v>0</v>
      </c>
    </row>
    <row r="170" spans="2:14" ht="20.100000000000001" customHeight="1" x14ac:dyDescent="0.2">
      <c r="B170" s="7"/>
      <c r="C170" s="18"/>
      <c r="D170" s="18"/>
      <c r="E170" s="18"/>
    </row>
    <row r="175" spans="2:14" ht="42.75" customHeight="1" thickBot="1" x14ac:dyDescent="0.25">
      <c r="C175" s="8" t="s">
        <v>101</v>
      </c>
      <c r="D175" s="8" t="s">
        <v>102</v>
      </c>
      <c r="E175" s="8" t="s">
        <v>99</v>
      </c>
    </row>
    <row r="176" spans="2:14" ht="15" thickBot="1" x14ac:dyDescent="0.25">
      <c r="B176" s="15" t="s">
        <v>81</v>
      </c>
      <c r="C176" s="5">
        <v>1</v>
      </c>
      <c r="D176" s="5">
        <v>5</v>
      </c>
      <c r="E176" s="6">
        <f>IF(C176=0,"-",(D176-C176)/C176)</f>
        <v>4</v>
      </c>
      <c r="H176" s="13"/>
    </row>
    <row r="177" spans="2:10" ht="15" thickBot="1" x14ac:dyDescent="0.25">
      <c r="B177" s="4" t="s">
        <v>43</v>
      </c>
      <c r="C177" s="5">
        <v>0</v>
      </c>
      <c r="D177" s="5">
        <v>4</v>
      </c>
      <c r="E177" s="6" t="str">
        <f t="shared" ref="E177:E183" si="22">IF(C177=0,"-",(D177-C177)/C177)</f>
        <v>-</v>
      </c>
      <c r="H177" s="13"/>
    </row>
    <row r="178" spans="2:10" ht="15" thickBot="1" x14ac:dyDescent="0.25">
      <c r="B178" s="4" t="s">
        <v>47</v>
      </c>
      <c r="C178" s="5">
        <v>0</v>
      </c>
      <c r="D178" s="5">
        <v>0</v>
      </c>
      <c r="E178" s="6" t="str">
        <f t="shared" si="22"/>
        <v>-</v>
      </c>
      <c r="H178" s="13"/>
    </row>
    <row r="179" spans="2:10" ht="15" thickBot="1" x14ac:dyDescent="0.25">
      <c r="B179" s="4" t="s">
        <v>78</v>
      </c>
      <c r="C179" s="5">
        <v>1</v>
      </c>
      <c r="D179" s="5">
        <v>1</v>
      </c>
      <c r="E179" s="6">
        <f t="shared" si="22"/>
        <v>0</v>
      </c>
      <c r="H179" s="13"/>
    </row>
    <row r="180" spans="2:10" ht="15" thickBot="1" x14ac:dyDescent="0.25">
      <c r="B180" s="15" t="s">
        <v>79</v>
      </c>
      <c r="C180" s="5">
        <v>75</v>
      </c>
      <c r="D180" s="5">
        <v>92</v>
      </c>
      <c r="E180" s="6">
        <f t="shared" si="22"/>
        <v>0.22666666666666666</v>
      </c>
      <c r="H180" s="13"/>
    </row>
    <row r="181" spans="2:10" ht="15" thickBot="1" x14ac:dyDescent="0.25">
      <c r="B181" s="4" t="s">
        <v>47</v>
      </c>
      <c r="C181" s="5">
        <v>59</v>
      </c>
      <c r="D181" s="5">
        <v>75</v>
      </c>
      <c r="E181" s="6">
        <f t="shared" si="22"/>
        <v>0.2711864406779661</v>
      </c>
      <c r="H181" s="13"/>
    </row>
    <row r="182" spans="2:10" ht="15" thickBot="1" x14ac:dyDescent="0.25">
      <c r="B182" s="4" t="s">
        <v>70</v>
      </c>
      <c r="C182" s="5">
        <v>0</v>
      </c>
      <c r="D182" s="5">
        <v>0</v>
      </c>
      <c r="E182" s="6" t="str">
        <f t="shared" si="22"/>
        <v>-</v>
      </c>
      <c r="H182" s="13"/>
    </row>
    <row r="183" spans="2:10" ht="15" thickBot="1" x14ac:dyDescent="0.25">
      <c r="B183" s="4" t="s">
        <v>80</v>
      </c>
      <c r="C183" s="5">
        <v>16</v>
      </c>
      <c r="D183" s="5">
        <v>17</v>
      </c>
      <c r="E183" s="6">
        <f t="shared" si="22"/>
        <v>6.25E-2</v>
      </c>
      <c r="H183" s="13"/>
    </row>
    <row r="184" spans="2:10" x14ac:dyDescent="0.2">
      <c r="B184" s="9"/>
      <c r="C184" s="9"/>
      <c r="D184" s="9"/>
      <c r="E184" s="9"/>
      <c r="F184" s="9"/>
      <c r="G184" s="9"/>
      <c r="H184" s="9"/>
      <c r="I184" s="9"/>
      <c r="J184" s="9"/>
    </row>
    <row r="185" spans="2:10" x14ac:dyDescent="0.2">
      <c r="B185" s="9"/>
      <c r="C185" s="9"/>
      <c r="D185" s="9"/>
      <c r="E185" s="9"/>
      <c r="F185" s="9"/>
      <c r="G185" s="9"/>
      <c r="H185" s="9"/>
      <c r="I185" s="9"/>
      <c r="J185" s="9"/>
    </row>
    <row r="194" spans="2:5" ht="42.75" customHeight="1" thickBot="1" x14ac:dyDescent="0.25">
      <c r="C194" s="8" t="s">
        <v>101</v>
      </c>
      <c r="D194" s="8" t="s">
        <v>102</v>
      </c>
      <c r="E194" s="8" t="s">
        <v>99</v>
      </c>
    </row>
    <row r="195" spans="2:5" ht="15" thickBot="1" x14ac:dyDescent="0.25">
      <c r="B195" s="4" t="s">
        <v>82</v>
      </c>
      <c r="C195" s="5">
        <v>8</v>
      </c>
      <c r="D195" s="5">
        <v>16</v>
      </c>
      <c r="E195" s="6">
        <f t="shared" ref="E195:E198" si="23">IF(C195=0,"-",(D195-C195)/C195)</f>
        <v>1</v>
      </c>
    </row>
    <row r="196" spans="2:5" ht="15" thickBot="1" x14ac:dyDescent="0.25">
      <c r="B196" s="4" t="s">
        <v>83</v>
      </c>
      <c r="C196" s="5">
        <v>0</v>
      </c>
      <c r="D196" s="5">
        <v>0</v>
      </c>
      <c r="E196" s="6" t="str">
        <f t="shared" si="23"/>
        <v>-</v>
      </c>
    </row>
    <row r="197" spans="2:5" ht="15" thickBot="1" x14ac:dyDescent="0.25">
      <c r="B197" s="4" t="s">
        <v>84</v>
      </c>
      <c r="C197" s="5">
        <v>8</v>
      </c>
      <c r="D197" s="5">
        <v>16</v>
      </c>
      <c r="E197" s="6">
        <f t="shared" si="23"/>
        <v>1</v>
      </c>
    </row>
    <row r="198" spans="2:5" ht="15" thickBot="1" x14ac:dyDescent="0.25">
      <c r="B198" s="4" t="s">
        <v>85</v>
      </c>
      <c r="C198" s="5">
        <v>7</v>
      </c>
      <c r="D198" s="5">
        <v>16</v>
      </c>
      <c r="E198" s="6">
        <f t="shared" si="23"/>
        <v>1.2857142857142858</v>
      </c>
    </row>
    <row r="199" spans="2:5" ht="14.25" x14ac:dyDescent="0.2">
      <c r="B199" s="7"/>
      <c r="C199" s="19"/>
      <c r="D199" s="19"/>
      <c r="E199" s="18"/>
    </row>
    <row r="204" spans="2:5" ht="42.75" customHeight="1" thickBot="1" x14ac:dyDescent="0.25">
      <c r="C204" s="8" t="s">
        <v>101</v>
      </c>
      <c r="D204" s="8" t="s">
        <v>102</v>
      </c>
      <c r="E204" s="8" t="s">
        <v>99</v>
      </c>
    </row>
    <row r="205" spans="2:5" ht="20.100000000000001" customHeight="1" thickBot="1" x14ac:dyDescent="0.25">
      <c r="B205" s="16" t="s">
        <v>88</v>
      </c>
      <c r="C205" s="5"/>
      <c r="D205" s="5"/>
      <c r="E205" s="6" t="str">
        <f t="shared" ref="E205:E208" si="24">IF(C205=0,"-",(D205-C205)/C205)</f>
        <v>-</v>
      </c>
    </row>
    <row r="206" spans="2:5" ht="20.100000000000001" customHeight="1" thickBot="1" x14ac:dyDescent="0.25">
      <c r="B206" s="17" t="s">
        <v>89</v>
      </c>
      <c r="C206" s="5">
        <v>11</v>
      </c>
      <c r="D206" s="5">
        <v>16</v>
      </c>
      <c r="E206" s="6">
        <f t="shared" si="24"/>
        <v>0.45454545454545453</v>
      </c>
    </row>
    <row r="207" spans="2:5" ht="20.100000000000001" customHeight="1" thickBot="1" x14ac:dyDescent="0.25">
      <c r="B207" s="17" t="s">
        <v>86</v>
      </c>
      <c r="C207" s="5">
        <v>8</v>
      </c>
      <c r="D207" s="5">
        <v>16</v>
      </c>
      <c r="E207" s="6">
        <f t="shared" si="24"/>
        <v>1</v>
      </c>
    </row>
    <row r="208" spans="2:5" ht="20.100000000000001" customHeight="1" thickBot="1" x14ac:dyDescent="0.25">
      <c r="B208" s="17" t="s">
        <v>87</v>
      </c>
      <c r="C208" s="5">
        <v>3</v>
      </c>
      <c r="D208" s="5">
        <v>0</v>
      </c>
      <c r="E208" s="6">
        <f t="shared" si="24"/>
        <v>-1</v>
      </c>
    </row>
    <row r="209" spans="2:5" ht="20.100000000000001" customHeight="1" thickBot="1" x14ac:dyDescent="0.25">
      <c r="B209" s="17" t="s">
        <v>90</v>
      </c>
      <c r="C209" s="5"/>
      <c r="D209" s="5"/>
      <c r="E209" s="6"/>
    </row>
    <row r="210" spans="2:5" ht="20.100000000000001" customHeight="1" thickBot="1" x14ac:dyDescent="0.25">
      <c r="B210" s="17" t="s">
        <v>89</v>
      </c>
      <c r="C210" s="5">
        <v>0</v>
      </c>
      <c r="D210" s="5">
        <v>0</v>
      </c>
      <c r="E210" s="6" t="str">
        <f>IF(C210=0,"-",(D210-C210)/C210)</f>
        <v>-</v>
      </c>
    </row>
    <row r="211" spans="2:5" ht="15" thickBot="1" x14ac:dyDescent="0.25">
      <c r="B211" s="17" t="s">
        <v>86</v>
      </c>
      <c r="C211" s="5">
        <v>0</v>
      </c>
      <c r="D211" s="5">
        <v>0</v>
      </c>
      <c r="E211" s="6" t="str">
        <f t="shared" ref="E211:E212" si="25">IF(C211=0,"-",(D211-C211)/C211)</f>
        <v>-</v>
      </c>
    </row>
    <row r="212" spans="2:5" ht="15" thickBot="1" x14ac:dyDescent="0.25">
      <c r="B212" s="17" t="s">
        <v>87</v>
      </c>
      <c r="C212" s="5">
        <v>0</v>
      </c>
      <c r="D212" s="5">
        <v>0</v>
      </c>
      <c r="E212" s="6" t="str">
        <f t="shared" si="25"/>
        <v>-</v>
      </c>
    </row>
    <row r="213" spans="2:5" ht="14.25" x14ac:dyDescent="0.2">
      <c r="B213" s="21"/>
      <c r="C213" s="19"/>
      <c r="D213" s="19"/>
      <c r="E213" s="18"/>
    </row>
    <row r="218" spans="2:5" ht="42.75" customHeight="1" thickBot="1" x14ac:dyDescent="0.25">
      <c r="C218" s="8" t="s">
        <v>101</v>
      </c>
      <c r="D218" s="8" t="s">
        <v>102</v>
      </c>
      <c r="E218" s="8" t="s">
        <v>99</v>
      </c>
    </row>
    <row r="219" spans="2:5" ht="15" thickBot="1" x14ac:dyDescent="0.25">
      <c r="B219" s="16" t="s">
        <v>91</v>
      </c>
      <c r="C219" s="5">
        <v>21</v>
      </c>
      <c r="D219" s="5">
        <v>11</v>
      </c>
      <c r="E219" s="6">
        <f t="shared" ref="E219:E221" si="26">IF(C219=0,"-",(D219-C219)/C219)</f>
        <v>-0.47619047619047616</v>
      </c>
    </row>
    <row r="220" spans="2:5" ht="15" thickBot="1" x14ac:dyDescent="0.25">
      <c r="B220" s="16" t="s">
        <v>92</v>
      </c>
      <c r="C220" s="5">
        <v>17</v>
      </c>
      <c r="D220" s="5">
        <v>16</v>
      </c>
      <c r="E220" s="6">
        <f t="shared" si="26"/>
        <v>-5.8823529411764705E-2</v>
      </c>
    </row>
    <row r="221" spans="2:5" ht="15" thickBot="1" x14ac:dyDescent="0.25">
      <c r="B221" s="16" t="s">
        <v>93</v>
      </c>
      <c r="C221" s="5">
        <v>14</v>
      </c>
      <c r="D221" s="5">
        <v>22</v>
      </c>
      <c r="E221" s="6">
        <f t="shared" si="26"/>
        <v>0.5714285714285714</v>
      </c>
    </row>
    <row r="222" spans="2:5" ht="15" thickBot="1" x14ac:dyDescent="0.25">
      <c r="C222" s="5"/>
      <c r="D222" s="5"/>
      <c r="E222" s="6"/>
    </row>
    <row r="223" spans="2:5" ht="15" thickBot="1" x14ac:dyDescent="0.25">
      <c r="C223" s="5"/>
      <c r="D223" s="5"/>
      <c r="E223" s="6"/>
    </row>
    <row r="224" spans="2:5" ht="15" thickBot="1" x14ac:dyDescent="0.25">
      <c r="C224" s="5"/>
      <c r="D224" s="5"/>
      <c r="E224" s="6"/>
    </row>
    <row r="225" spans="3:5" ht="15" thickBot="1" x14ac:dyDescent="0.25">
      <c r="C225" s="5"/>
      <c r="D225" s="5"/>
      <c r="E225" s="6"/>
    </row>
    <row r="226" spans="3:5" ht="15" thickBot="1" x14ac:dyDescent="0.25">
      <c r="C226" s="5"/>
      <c r="D226" s="5"/>
      <c r="E226" s="6"/>
    </row>
  </sheetData>
  <mergeCells count="6">
    <mergeCell ref="C124:F124"/>
    <mergeCell ref="G124:J124"/>
    <mergeCell ref="K124:N124"/>
    <mergeCell ref="C139:F139"/>
    <mergeCell ref="G139:J139"/>
    <mergeCell ref="K139:N139"/>
  </mergeCells>
  <pageMargins left="0.70866141732283472" right="0.70866141732283472" top="0.74803149606299213" bottom="0.74803149606299213" header="0.31496062992125984" footer="0.31496062992125984"/>
  <pageSetup paperSize="9" scale="11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26"/>
  <sheetViews>
    <sheetView workbookViewId="0"/>
  </sheetViews>
  <sheetFormatPr baseColWidth="10" defaultRowHeight="12.75" x14ac:dyDescent="0.2"/>
  <cols>
    <col min="2" max="2" width="56.875" bestFit="1" customWidth="1"/>
    <col min="3" max="4" width="12.5" customWidth="1"/>
    <col min="5" max="5" width="12.75" customWidth="1"/>
    <col min="6" max="6" width="8.75" bestFit="1" customWidth="1"/>
    <col min="7" max="7" width="11.625" customWidth="1"/>
    <col min="8" max="8" width="12.125" customWidth="1"/>
    <col min="9" max="9" width="12.75" customWidth="1"/>
    <col min="10" max="10" width="8.75" bestFit="1" customWidth="1"/>
    <col min="11" max="11" width="11.625" bestFit="1" customWidth="1"/>
    <col min="12" max="12" width="12" bestFit="1" customWidth="1"/>
    <col min="13" max="13" width="12.75" customWidth="1"/>
    <col min="14" max="14" width="9.625" bestFit="1" customWidth="1"/>
  </cols>
  <sheetData>
    <row r="1" spans="1:5" ht="15" thickBot="1" x14ac:dyDescent="0.25">
      <c r="A1" s="5"/>
      <c r="B1" s="5"/>
    </row>
    <row r="2" spans="1:5" ht="15" thickBot="1" x14ac:dyDescent="0.25">
      <c r="A2" s="5"/>
      <c r="B2" s="5"/>
    </row>
    <row r="3" spans="1:5" ht="15" thickBot="1" x14ac:dyDescent="0.25">
      <c r="A3" s="5"/>
      <c r="B3" s="5"/>
    </row>
    <row r="11" spans="1:5" ht="27" customHeight="1" x14ac:dyDescent="0.2">
      <c r="B11" s="20" t="str">
        <f>Portada!B9</f>
        <v>2º Trimestre 2019</v>
      </c>
    </row>
    <row r="13" spans="1:5" ht="42.75" customHeight="1" thickBot="1" x14ac:dyDescent="0.25">
      <c r="C13" s="8" t="s">
        <v>101</v>
      </c>
      <c r="D13" s="8" t="s">
        <v>102</v>
      </c>
      <c r="E13" s="8" t="s">
        <v>99</v>
      </c>
    </row>
    <row r="14" spans="1:5" ht="20.100000000000001" customHeight="1" thickBot="1" x14ac:dyDescent="0.25">
      <c r="B14" s="4" t="s">
        <v>22</v>
      </c>
      <c r="C14" s="5">
        <v>424</v>
      </c>
      <c r="D14" s="5">
        <v>490</v>
      </c>
      <c r="E14" s="6">
        <f>IF(C14&gt;0,(D14-C14)/C14,"-")</f>
        <v>0.15566037735849056</v>
      </c>
    </row>
    <row r="15" spans="1:5" ht="20.100000000000001" customHeight="1" thickBot="1" x14ac:dyDescent="0.25">
      <c r="B15" s="4" t="s">
        <v>17</v>
      </c>
      <c r="C15" s="5">
        <v>426</v>
      </c>
      <c r="D15" s="5">
        <v>490</v>
      </c>
      <c r="E15" s="6">
        <f t="shared" ref="E15:E23" si="0">IF(C15&gt;0,(D15-C15)/C15,"-")</f>
        <v>0.15023474178403756</v>
      </c>
    </row>
    <row r="16" spans="1:5" ht="20.100000000000001" customHeight="1" thickBot="1" x14ac:dyDescent="0.25">
      <c r="B16" s="4" t="s">
        <v>18</v>
      </c>
      <c r="C16" s="5">
        <v>313</v>
      </c>
      <c r="D16" s="5">
        <v>448</v>
      </c>
      <c r="E16" s="6">
        <f t="shared" si="0"/>
        <v>0.43130990415335463</v>
      </c>
    </row>
    <row r="17" spans="2:5" ht="20.100000000000001" customHeight="1" thickBot="1" x14ac:dyDescent="0.25">
      <c r="B17" s="4" t="s">
        <v>19</v>
      </c>
      <c r="C17" s="5">
        <v>113</v>
      </c>
      <c r="D17" s="5">
        <v>42</v>
      </c>
      <c r="E17" s="6">
        <f t="shared" si="0"/>
        <v>-0.62831858407079644</v>
      </c>
    </row>
    <row r="18" spans="2:5" ht="20.100000000000001" customHeight="1" thickBot="1" x14ac:dyDescent="0.25">
      <c r="B18" s="4" t="s">
        <v>20</v>
      </c>
      <c r="C18" s="6">
        <f>C17/C15</f>
        <v>0.26525821596244131</v>
      </c>
      <c r="D18" s="6">
        <f>D17/D15</f>
        <v>8.5714285714285715E-2</v>
      </c>
      <c r="E18" s="6">
        <f t="shared" si="0"/>
        <v>-0.67686472819216181</v>
      </c>
    </row>
    <row r="19" spans="2:5" ht="30" customHeight="1" thickBot="1" x14ac:dyDescent="0.25">
      <c r="B19" s="4" t="s">
        <v>23</v>
      </c>
      <c r="C19" s="5">
        <v>21</v>
      </c>
      <c r="D19" s="5">
        <v>19</v>
      </c>
      <c r="E19" s="6">
        <f t="shared" si="0"/>
        <v>-9.5238095238095233E-2</v>
      </c>
    </row>
    <row r="20" spans="2:5" ht="20.100000000000001" customHeight="1" thickBot="1" x14ac:dyDescent="0.25">
      <c r="B20" s="4" t="s">
        <v>24</v>
      </c>
      <c r="C20" s="5">
        <v>15</v>
      </c>
      <c r="D20" s="5">
        <v>13</v>
      </c>
      <c r="E20" s="6">
        <f t="shared" si="0"/>
        <v>-0.13333333333333333</v>
      </c>
    </row>
    <row r="21" spans="2:5" ht="20.100000000000001" customHeight="1" thickBot="1" x14ac:dyDescent="0.25">
      <c r="B21" s="4" t="s">
        <v>25</v>
      </c>
      <c r="C21" s="5">
        <v>6</v>
      </c>
      <c r="D21" s="5">
        <v>6</v>
      </c>
      <c r="E21" s="6">
        <f t="shared" si="0"/>
        <v>0</v>
      </c>
    </row>
    <row r="22" spans="2:5" ht="20.100000000000001" customHeight="1" thickBot="1" x14ac:dyDescent="0.25">
      <c r="B22" s="4" t="s">
        <v>21</v>
      </c>
      <c r="C22" s="6">
        <f>C21/C19</f>
        <v>0.2857142857142857</v>
      </c>
      <c r="D22" s="6">
        <f t="shared" ref="D22" si="1">D21/D19</f>
        <v>0.31578947368421051</v>
      </c>
      <c r="E22" s="6">
        <f t="shared" si="0"/>
        <v>0.10526315789473684</v>
      </c>
    </row>
    <row r="23" spans="2:5" ht="20.100000000000001" customHeight="1" thickBot="1" x14ac:dyDescent="0.25">
      <c r="B23" s="7" t="s">
        <v>26</v>
      </c>
      <c r="C23" s="6">
        <v>0.14263472452413239</v>
      </c>
      <c r="D23" s="6">
        <v>0.16376403273943807</v>
      </c>
      <c r="E23" s="6">
        <f t="shared" si="0"/>
        <v>0.14813579432216595</v>
      </c>
    </row>
    <row r="31" spans="2:5" ht="42.75" customHeight="1" thickBot="1" x14ac:dyDescent="0.25">
      <c r="C31" s="8" t="s">
        <v>101</v>
      </c>
      <c r="D31" s="8" t="s">
        <v>102</v>
      </c>
      <c r="E31" s="8" t="s">
        <v>99</v>
      </c>
    </row>
    <row r="32" spans="2:5" ht="20.100000000000001" customHeight="1" thickBot="1" x14ac:dyDescent="0.25">
      <c r="B32" s="4" t="s">
        <v>27</v>
      </c>
      <c r="C32" s="5">
        <v>94</v>
      </c>
      <c r="D32" s="5">
        <v>71</v>
      </c>
      <c r="E32" s="6">
        <f>IF(C32&gt;0,(D32-C32)/C32,"-")</f>
        <v>-0.24468085106382978</v>
      </c>
    </row>
    <row r="33" spans="2:5" ht="20.100000000000001" customHeight="1" thickBot="1" x14ac:dyDescent="0.25">
      <c r="B33" s="4" t="s">
        <v>29</v>
      </c>
      <c r="C33" s="5">
        <v>0</v>
      </c>
      <c r="D33" s="5">
        <v>0</v>
      </c>
      <c r="E33" s="6" t="str">
        <f t="shared" ref="E33:E35" si="2">IF(C33&gt;0,(D33-C33)/C33,"-")</f>
        <v>-</v>
      </c>
    </row>
    <row r="34" spans="2:5" ht="20.100000000000001" customHeight="1" thickBot="1" x14ac:dyDescent="0.25">
      <c r="B34" s="4" t="s">
        <v>28</v>
      </c>
      <c r="C34" s="5">
        <v>65</v>
      </c>
      <c r="D34" s="5">
        <v>39</v>
      </c>
      <c r="E34" s="6">
        <f t="shared" si="2"/>
        <v>-0.4</v>
      </c>
    </row>
    <row r="35" spans="2:5" ht="20.100000000000001" customHeight="1" thickBot="1" x14ac:dyDescent="0.25">
      <c r="B35" s="4" t="s">
        <v>30</v>
      </c>
      <c r="C35" s="5">
        <v>29</v>
      </c>
      <c r="D35" s="5">
        <v>32</v>
      </c>
      <c r="E35" s="6">
        <f t="shared" si="2"/>
        <v>0.10344827586206896</v>
      </c>
    </row>
    <row r="41" spans="2:5" ht="42.75" customHeight="1" thickBot="1" x14ac:dyDescent="0.25">
      <c r="C41" s="8" t="s">
        <v>101</v>
      </c>
      <c r="D41" s="8" t="s">
        <v>102</v>
      </c>
      <c r="E41" s="8" t="s">
        <v>99</v>
      </c>
    </row>
    <row r="42" spans="2:5" ht="20.100000000000001" customHeight="1" thickBot="1" x14ac:dyDescent="0.25">
      <c r="B42" s="4" t="s">
        <v>33</v>
      </c>
      <c r="C42" s="5">
        <v>61</v>
      </c>
      <c r="D42" s="5">
        <v>48</v>
      </c>
      <c r="E42" s="6">
        <f>IF(C42&gt;0,(D42-C42)/C42,"-")</f>
        <v>-0.21311475409836064</v>
      </c>
    </row>
    <row r="43" spans="2:5" ht="20.100000000000001" customHeight="1" thickBot="1" x14ac:dyDescent="0.25">
      <c r="B43" s="4" t="s">
        <v>34</v>
      </c>
      <c r="C43" s="5">
        <v>2</v>
      </c>
      <c r="D43" s="5">
        <v>8</v>
      </c>
      <c r="E43" s="6">
        <f t="shared" ref="E43:E49" si="3">IF(C43&gt;0,(D43-C43)/C43,"-")</f>
        <v>3</v>
      </c>
    </row>
    <row r="44" spans="2:5" ht="20.100000000000001" customHeight="1" thickBot="1" x14ac:dyDescent="0.25">
      <c r="B44" s="4" t="s">
        <v>31</v>
      </c>
      <c r="C44" s="5">
        <v>18</v>
      </c>
      <c r="D44" s="5">
        <v>17</v>
      </c>
      <c r="E44" s="6">
        <f t="shared" si="3"/>
        <v>-5.5555555555555552E-2</v>
      </c>
    </row>
    <row r="45" spans="2:5" ht="20.100000000000001" customHeight="1" thickBot="1" x14ac:dyDescent="0.25">
      <c r="B45" s="4" t="s">
        <v>32</v>
      </c>
      <c r="C45" s="5">
        <v>215</v>
      </c>
      <c r="D45" s="5">
        <v>211</v>
      </c>
      <c r="E45" s="6">
        <f t="shared" si="3"/>
        <v>-1.8604651162790697E-2</v>
      </c>
    </row>
    <row r="46" spans="2:5" ht="20.100000000000001" customHeight="1" thickBot="1" x14ac:dyDescent="0.25">
      <c r="B46" s="4" t="s">
        <v>35</v>
      </c>
      <c r="C46" s="5">
        <v>88</v>
      </c>
      <c r="D46" s="5">
        <v>76</v>
      </c>
      <c r="E46" s="6">
        <f t="shared" si="3"/>
        <v>-0.13636363636363635</v>
      </c>
    </row>
    <row r="47" spans="2:5" ht="20.100000000000001" customHeight="1" thickBot="1" x14ac:dyDescent="0.25">
      <c r="B47" s="4" t="s">
        <v>67</v>
      </c>
      <c r="C47" s="5">
        <v>65</v>
      </c>
      <c r="D47" s="5">
        <v>66</v>
      </c>
      <c r="E47" s="6">
        <f t="shared" si="3"/>
        <v>1.5384615384615385E-2</v>
      </c>
    </row>
    <row r="48" spans="2:5" ht="20.100000000000001" customHeight="1" collapsed="1" thickBot="1" x14ac:dyDescent="0.25">
      <c r="B48" s="4" t="s">
        <v>36</v>
      </c>
      <c r="C48" s="6">
        <f>C42/(C42+C43)</f>
        <v>0.96825396825396826</v>
      </c>
      <c r="D48" s="6">
        <f>D42/(D42+D43)</f>
        <v>0.8571428571428571</v>
      </c>
      <c r="E48" s="6">
        <f t="shared" si="3"/>
        <v>-0.11475409836065578</v>
      </c>
    </row>
    <row r="49" spans="2:5" ht="20.100000000000001" customHeight="1" thickBot="1" x14ac:dyDescent="0.25">
      <c r="B49" s="4" t="s">
        <v>37</v>
      </c>
      <c r="C49" s="6">
        <f>C45/(C44+C45)</f>
        <v>0.92274678111587982</v>
      </c>
      <c r="D49" s="6">
        <f t="shared" ref="D49" si="4">D45/(D44+D45)</f>
        <v>0.92543859649122806</v>
      </c>
      <c r="E49" s="6">
        <f t="shared" si="3"/>
        <v>2.9171766625866961E-3</v>
      </c>
    </row>
    <row r="55" spans="2:5" ht="42.75" customHeight="1" thickBot="1" x14ac:dyDescent="0.25">
      <c r="C55" s="8" t="s">
        <v>101</v>
      </c>
      <c r="D55" s="8" t="s">
        <v>102</v>
      </c>
      <c r="E55" s="8" t="s">
        <v>99</v>
      </c>
    </row>
    <row r="56" spans="2:5" ht="20.100000000000001" customHeight="1" thickBot="1" x14ac:dyDescent="0.25">
      <c r="B56" s="4" t="s">
        <v>38</v>
      </c>
      <c r="C56" s="5">
        <v>63</v>
      </c>
      <c r="D56" s="5">
        <v>57</v>
      </c>
      <c r="E56" s="6">
        <f>IF(C56&gt;0,(D56-C56)/C56,"-")</f>
        <v>-9.5238095238095233E-2</v>
      </c>
    </row>
    <row r="57" spans="2:5" ht="20.100000000000001" customHeight="1" thickBot="1" x14ac:dyDescent="0.25">
      <c r="B57" s="4" t="s">
        <v>41</v>
      </c>
      <c r="C57" s="5">
        <v>49</v>
      </c>
      <c r="D57" s="5">
        <v>40</v>
      </c>
      <c r="E57" s="6">
        <f t="shared" ref="E57:E61" si="5">IF(C57&gt;0,(D57-C57)/C57,"-")</f>
        <v>-0.18367346938775511</v>
      </c>
    </row>
    <row r="58" spans="2:5" ht="20.100000000000001" customHeight="1" thickBot="1" x14ac:dyDescent="0.25">
      <c r="B58" s="4" t="s">
        <v>42</v>
      </c>
      <c r="C58" s="5">
        <v>12</v>
      </c>
      <c r="D58" s="5">
        <v>9</v>
      </c>
      <c r="E58" s="6">
        <f t="shared" si="5"/>
        <v>-0.25</v>
      </c>
    </row>
    <row r="59" spans="2:5" ht="20.100000000000001" customHeight="1" collapsed="1" thickBot="1" x14ac:dyDescent="0.25">
      <c r="B59" s="4" t="s">
        <v>98</v>
      </c>
      <c r="C59" s="6">
        <f>(C57+C58)/C56</f>
        <v>0.96825396825396826</v>
      </c>
      <c r="D59" s="6">
        <f>(D57+D58)/D56</f>
        <v>0.85964912280701755</v>
      </c>
      <c r="E59" s="6">
        <f t="shared" si="5"/>
        <v>-0.11216566005176876</v>
      </c>
    </row>
    <row r="60" spans="2:5" ht="20.100000000000001" customHeight="1" thickBot="1" x14ac:dyDescent="0.25">
      <c r="B60" s="4" t="s">
        <v>39</v>
      </c>
      <c r="C60" s="6">
        <v>0.96078431372549022</v>
      </c>
      <c r="D60" s="6">
        <v>0.85106382978723405</v>
      </c>
      <c r="E60" s="6">
        <f t="shared" si="5"/>
        <v>-0.11419887103777683</v>
      </c>
    </row>
    <row r="61" spans="2:5" ht="20.100000000000001" customHeight="1" thickBot="1" x14ac:dyDescent="0.25">
      <c r="B61" s="4" t="s">
        <v>40</v>
      </c>
      <c r="C61" s="6">
        <v>1</v>
      </c>
      <c r="D61" s="6">
        <v>0.9</v>
      </c>
      <c r="E61" s="6">
        <f t="shared" si="5"/>
        <v>-9.9999999999999978E-2</v>
      </c>
    </row>
    <row r="62" spans="2:5" ht="15" thickBot="1" x14ac:dyDescent="0.25">
      <c r="E62" s="6"/>
    </row>
    <row r="67" spans="2:10" ht="42.75" customHeight="1" thickBot="1" x14ac:dyDescent="0.25">
      <c r="C67" s="8" t="s">
        <v>101</v>
      </c>
      <c r="D67" s="8" t="s">
        <v>102</v>
      </c>
      <c r="E67" s="8" t="s">
        <v>99</v>
      </c>
    </row>
    <row r="68" spans="2:10" ht="20.100000000000001" customHeight="1" thickBot="1" x14ac:dyDescent="0.25">
      <c r="B68" s="4" t="s">
        <v>44</v>
      </c>
      <c r="C68" s="5">
        <v>496</v>
      </c>
      <c r="D68" s="5">
        <v>559</v>
      </c>
      <c r="E68" s="6">
        <f>IF(C68&gt;0,(D68-C68)/C68,"-")</f>
        <v>0.12701612903225806</v>
      </c>
    </row>
    <row r="69" spans="2:10" ht="20.100000000000001" customHeight="1" thickBot="1" x14ac:dyDescent="0.25">
      <c r="B69" s="4" t="s">
        <v>45</v>
      </c>
      <c r="C69" s="5">
        <v>176</v>
      </c>
      <c r="D69" s="5">
        <v>129</v>
      </c>
      <c r="E69" s="6">
        <f t="shared" ref="E69:E75" si="6">IF(C69&gt;0,(D69-C69)/C69,"-")</f>
        <v>-0.26704545454545453</v>
      </c>
    </row>
    <row r="70" spans="2:10" ht="20.100000000000001" customHeight="1" thickBot="1" x14ac:dyDescent="0.25">
      <c r="B70" s="4" t="s">
        <v>43</v>
      </c>
      <c r="C70" s="5">
        <v>2</v>
      </c>
      <c r="D70" s="5">
        <v>1</v>
      </c>
      <c r="E70" s="6">
        <f t="shared" si="6"/>
        <v>-0.5</v>
      </c>
    </row>
    <row r="71" spans="2:10" ht="20.100000000000001" customHeight="1" thickBot="1" x14ac:dyDescent="0.25">
      <c r="B71" s="4" t="s">
        <v>46</v>
      </c>
      <c r="C71" s="5">
        <v>219</v>
      </c>
      <c r="D71" s="5">
        <v>329</v>
      </c>
      <c r="E71" s="6">
        <f t="shared" si="6"/>
        <v>0.50228310502283102</v>
      </c>
    </row>
    <row r="72" spans="2:10" ht="20.100000000000001" customHeight="1" thickBot="1" x14ac:dyDescent="0.25">
      <c r="B72" s="4" t="s">
        <v>47</v>
      </c>
      <c r="C72" s="5">
        <v>85</v>
      </c>
      <c r="D72" s="5">
        <v>76</v>
      </c>
      <c r="E72" s="6">
        <f t="shared" si="6"/>
        <v>-0.10588235294117647</v>
      </c>
    </row>
    <row r="73" spans="2:10" ht="20.100000000000001" customHeight="1" thickBot="1" x14ac:dyDescent="0.25">
      <c r="B73" s="4" t="s">
        <v>48</v>
      </c>
      <c r="C73" s="5">
        <v>14</v>
      </c>
      <c r="D73" s="5">
        <v>24</v>
      </c>
      <c r="E73" s="6">
        <f t="shared" si="6"/>
        <v>0.7142857142857143</v>
      </c>
    </row>
    <row r="74" spans="2:10" ht="20.100000000000001" customHeight="1" thickBot="1" x14ac:dyDescent="0.25">
      <c r="B74" s="4" t="s">
        <v>49</v>
      </c>
      <c r="C74" s="5">
        <v>0</v>
      </c>
      <c r="D74" s="5">
        <v>0</v>
      </c>
      <c r="E74" s="6" t="str">
        <f t="shared" si="6"/>
        <v>-</v>
      </c>
    </row>
    <row r="75" spans="2:10" ht="20.100000000000001" customHeight="1" thickBot="1" x14ac:dyDescent="0.25">
      <c r="B75" s="4" t="s">
        <v>50</v>
      </c>
      <c r="C75" s="5">
        <v>0</v>
      </c>
      <c r="D75" s="5">
        <v>0</v>
      </c>
      <c r="E75" s="6" t="str">
        <f t="shared" si="6"/>
        <v>-</v>
      </c>
    </row>
    <row r="76" spans="2:10" x14ac:dyDescent="0.2">
      <c r="B76" s="9"/>
      <c r="C76" s="9"/>
      <c r="D76" s="9"/>
      <c r="E76" s="9"/>
      <c r="F76" s="9"/>
      <c r="G76" s="9"/>
      <c r="H76" s="9"/>
      <c r="I76" s="9"/>
      <c r="J76" s="9"/>
    </row>
    <row r="77" spans="2:10" x14ac:dyDescent="0.2">
      <c r="B77" s="9"/>
      <c r="C77" s="9"/>
      <c r="D77" s="9"/>
      <c r="E77" s="9"/>
      <c r="F77" s="9"/>
      <c r="G77" s="9"/>
      <c r="H77" s="9"/>
      <c r="I77" s="9"/>
      <c r="J77" s="9"/>
    </row>
    <row r="87" spans="2:5" ht="42.75" customHeight="1" thickBot="1" x14ac:dyDescent="0.25">
      <c r="C87" s="8" t="s">
        <v>101</v>
      </c>
      <c r="D87" s="8" t="s">
        <v>102</v>
      </c>
      <c r="E87" s="8" t="s">
        <v>99</v>
      </c>
    </row>
    <row r="88" spans="2:5" ht="29.25" thickBot="1" x14ac:dyDescent="0.25">
      <c r="B88" s="4" t="s">
        <v>51</v>
      </c>
      <c r="C88" s="5">
        <v>38</v>
      </c>
      <c r="D88" s="5">
        <v>34</v>
      </c>
      <c r="E88" s="6">
        <f>IF(C88&gt;0,(D88-C88)/C88,"-")</f>
        <v>-0.10526315789473684</v>
      </c>
    </row>
    <row r="89" spans="2:5" ht="29.25" thickBot="1" x14ac:dyDescent="0.25">
      <c r="B89" s="4" t="s">
        <v>52</v>
      </c>
      <c r="C89" s="5">
        <v>26</v>
      </c>
      <c r="D89" s="5">
        <v>16</v>
      </c>
      <c r="E89" s="6">
        <f t="shared" ref="E89:E91" si="7">IF(C89&gt;0,(D89-C89)/C89,"-")</f>
        <v>-0.38461538461538464</v>
      </c>
    </row>
    <row r="90" spans="2:5" ht="29.25" customHeight="1" thickBot="1" x14ac:dyDescent="0.25">
      <c r="B90" s="4" t="s">
        <v>53</v>
      </c>
      <c r="C90" s="5">
        <v>32</v>
      </c>
      <c r="D90" s="5">
        <v>24</v>
      </c>
      <c r="E90" s="6">
        <f t="shared" si="7"/>
        <v>-0.25</v>
      </c>
    </row>
    <row r="91" spans="2:5" ht="29.25" customHeight="1" thickBot="1" x14ac:dyDescent="0.25">
      <c r="B91" s="4" t="s">
        <v>54</v>
      </c>
      <c r="C91" s="6">
        <f>(C88+C89)/(C88+C89+C90)</f>
        <v>0.66666666666666663</v>
      </c>
      <c r="D91" s="6">
        <f>(D88+D89)/(D88+D89+D90)</f>
        <v>0.67567567567567566</v>
      </c>
      <c r="E91" s="6">
        <f t="shared" si="7"/>
        <v>1.3513513513513542E-2</v>
      </c>
    </row>
    <row r="97" spans="2:5" ht="42.75" customHeight="1" thickBot="1" x14ac:dyDescent="0.25">
      <c r="C97" s="8" t="s">
        <v>101</v>
      </c>
      <c r="D97" s="8" t="s">
        <v>102</v>
      </c>
      <c r="E97" s="8" t="s">
        <v>99</v>
      </c>
    </row>
    <row r="98" spans="2:5" ht="20.100000000000001" customHeight="1" thickBot="1" x14ac:dyDescent="0.25">
      <c r="B98" s="4" t="s">
        <v>38</v>
      </c>
      <c r="C98" s="5">
        <v>96</v>
      </c>
      <c r="D98" s="5">
        <v>74</v>
      </c>
      <c r="E98" s="6">
        <f>IF(C98&gt;0,(D98-C98)/C98,"-")</f>
        <v>-0.22916666666666666</v>
      </c>
    </row>
    <row r="99" spans="2:5" ht="20.100000000000001" customHeight="1" thickBot="1" x14ac:dyDescent="0.25">
      <c r="B99" s="4" t="s">
        <v>41</v>
      </c>
      <c r="C99" s="5">
        <v>46</v>
      </c>
      <c r="D99" s="5">
        <v>39</v>
      </c>
      <c r="E99" s="6">
        <f t="shared" ref="E99:E103" si="8">IF(C99&gt;0,(D99-C99)/C99,"-")</f>
        <v>-0.15217391304347827</v>
      </c>
    </row>
    <row r="100" spans="2:5" ht="20.100000000000001" customHeight="1" thickBot="1" x14ac:dyDescent="0.25">
      <c r="B100" s="4" t="s">
        <v>42</v>
      </c>
      <c r="C100" s="5">
        <v>18</v>
      </c>
      <c r="D100" s="5">
        <v>11</v>
      </c>
      <c r="E100" s="6">
        <f t="shared" si="8"/>
        <v>-0.3888888888888889</v>
      </c>
    </row>
    <row r="101" spans="2:5" ht="20.100000000000001" customHeight="1" thickBot="1" x14ac:dyDescent="0.25">
      <c r="B101" s="4" t="s">
        <v>98</v>
      </c>
      <c r="C101" s="6">
        <f>(C99+C100)/C98</f>
        <v>0.66666666666666663</v>
      </c>
      <c r="D101" s="6">
        <f>(D99+D100)/D98</f>
        <v>0.67567567567567566</v>
      </c>
      <c r="E101" s="6">
        <f t="shared" si="8"/>
        <v>1.3513513513513542E-2</v>
      </c>
    </row>
    <row r="102" spans="2:5" ht="20.100000000000001" customHeight="1" thickBot="1" x14ac:dyDescent="0.25">
      <c r="B102" s="4" t="s">
        <v>39</v>
      </c>
      <c r="C102" s="6">
        <v>0.647887323943662</v>
      </c>
      <c r="D102" s="6">
        <v>0.72222222222222221</v>
      </c>
      <c r="E102" s="6">
        <f t="shared" si="8"/>
        <v>0.11473429951690815</v>
      </c>
    </row>
    <row r="103" spans="2:5" ht="20.100000000000001" customHeight="1" thickBot="1" x14ac:dyDescent="0.25">
      <c r="B103" s="4" t="s">
        <v>40</v>
      </c>
      <c r="C103" s="6">
        <v>0.72</v>
      </c>
      <c r="D103" s="6">
        <v>0.55000000000000004</v>
      </c>
      <c r="E103" s="6">
        <f t="shared" si="8"/>
        <v>-0.23611111111111102</v>
      </c>
    </row>
    <row r="109" spans="2:5" ht="42.75" customHeight="1" thickBot="1" x14ac:dyDescent="0.25">
      <c r="C109" s="8" t="s">
        <v>101</v>
      </c>
      <c r="D109" s="8" t="s">
        <v>102</v>
      </c>
      <c r="E109" s="8" t="s">
        <v>99</v>
      </c>
    </row>
    <row r="110" spans="2:5" ht="15" thickBot="1" x14ac:dyDescent="0.25">
      <c r="B110" s="4" t="s">
        <v>55</v>
      </c>
      <c r="C110" s="5">
        <v>86</v>
      </c>
      <c r="D110" s="5">
        <v>68</v>
      </c>
      <c r="E110" s="6">
        <f>IF(C110&gt;0,(D110-C110)/C110,"-")</f>
        <v>-0.20930232558139536</v>
      </c>
    </row>
    <row r="111" spans="2:5" ht="15" thickBot="1" x14ac:dyDescent="0.25">
      <c r="B111" s="4" t="s">
        <v>56</v>
      </c>
      <c r="C111" s="5">
        <v>26</v>
      </c>
      <c r="D111" s="5">
        <v>24</v>
      </c>
      <c r="E111" s="6">
        <f t="shared" ref="E111:E112" si="9">IF(C111&gt;0,(D111-C111)/C111,"-")</f>
        <v>-7.6923076923076927E-2</v>
      </c>
    </row>
    <row r="112" spans="2:5" ht="15" thickBot="1" x14ac:dyDescent="0.25">
      <c r="B112" s="4" t="s">
        <v>57</v>
      </c>
      <c r="C112" s="5">
        <v>60</v>
      </c>
      <c r="D112" s="5">
        <v>44</v>
      </c>
      <c r="E112" s="6">
        <f t="shared" si="9"/>
        <v>-0.26666666666666666</v>
      </c>
    </row>
    <row r="113" spans="2:14" x14ac:dyDescent="0.2">
      <c r="B113" s="9"/>
      <c r="C113" s="9"/>
      <c r="D113" s="9"/>
      <c r="E113" s="9"/>
      <c r="F113" s="9"/>
      <c r="G113" s="9"/>
      <c r="H113" s="9"/>
      <c r="I113" s="9"/>
      <c r="J113" s="9"/>
    </row>
    <row r="114" spans="2:14" x14ac:dyDescent="0.2">
      <c r="B114" s="9"/>
      <c r="C114" s="9"/>
      <c r="D114" s="9"/>
      <c r="E114" s="9"/>
      <c r="F114" s="9"/>
      <c r="G114" s="9"/>
      <c r="H114" s="9"/>
      <c r="I114" s="9"/>
      <c r="J114" s="9"/>
    </row>
    <row r="124" spans="2:14" ht="26.25" customHeight="1" thickBot="1" x14ac:dyDescent="0.25">
      <c r="C124" s="26" t="s">
        <v>101</v>
      </c>
      <c r="D124" s="27"/>
      <c r="E124" s="27"/>
      <c r="F124" s="28"/>
      <c r="G124" s="26" t="s">
        <v>102</v>
      </c>
      <c r="H124" s="27"/>
      <c r="I124" s="27"/>
      <c r="J124" s="28"/>
      <c r="K124" s="29" t="s">
        <v>58</v>
      </c>
      <c r="L124" s="30"/>
      <c r="M124" s="30"/>
      <c r="N124" s="30"/>
    </row>
    <row r="125" spans="2:14" ht="29.25" customHeight="1" thickBot="1" x14ac:dyDescent="0.25">
      <c r="C125" s="11" t="s">
        <v>59</v>
      </c>
      <c r="D125" s="12" t="s">
        <v>60</v>
      </c>
      <c r="E125" s="12" t="s">
        <v>61</v>
      </c>
      <c r="F125" s="12" t="s">
        <v>62</v>
      </c>
      <c r="G125" s="11" t="s">
        <v>59</v>
      </c>
      <c r="H125" s="12" t="s">
        <v>60</v>
      </c>
      <c r="I125" s="12" t="s">
        <v>61</v>
      </c>
      <c r="J125" s="12" t="s">
        <v>62</v>
      </c>
      <c r="K125" s="11" t="s">
        <v>59</v>
      </c>
      <c r="L125" s="12" t="s">
        <v>60</v>
      </c>
      <c r="M125" s="12" t="s">
        <v>61</v>
      </c>
      <c r="N125" s="12" t="s">
        <v>62</v>
      </c>
    </row>
    <row r="126" spans="2:14" ht="15" thickBot="1" x14ac:dyDescent="0.25">
      <c r="B126" s="4" t="s">
        <v>63</v>
      </c>
      <c r="C126" s="10">
        <v>1</v>
      </c>
      <c r="D126" s="10">
        <v>0</v>
      </c>
      <c r="E126" s="10">
        <v>0</v>
      </c>
      <c r="F126" s="10">
        <v>1</v>
      </c>
      <c r="G126" s="10">
        <v>1</v>
      </c>
      <c r="H126" s="10">
        <v>0</v>
      </c>
      <c r="I126" s="10">
        <v>0</v>
      </c>
      <c r="J126" s="10">
        <v>1</v>
      </c>
      <c r="K126" s="6">
        <f>IF(C126=0,"-",(G126-C126)/C126)</f>
        <v>0</v>
      </c>
      <c r="L126" s="6" t="str">
        <f t="shared" ref="L126:N131" si="10">IF(D126=0,"-",(H126-D126)/D126)</f>
        <v>-</v>
      </c>
      <c r="M126" s="6" t="str">
        <f t="shared" si="10"/>
        <v>-</v>
      </c>
      <c r="N126" s="6">
        <f t="shared" si="10"/>
        <v>0</v>
      </c>
    </row>
    <row r="127" spans="2:14" ht="15" thickBot="1" x14ac:dyDescent="0.25">
      <c r="B127" s="4" t="s">
        <v>64</v>
      </c>
      <c r="C127" s="10">
        <v>0</v>
      </c>
      <c r="D127" s="10">
        <v>0</v>
      </c>
      <c r="E127" s="10">
        <v>0</v>
      </c>
      <c r="F127" s="10">
        <v>0</v>
      </c>
      <c r="G127" s="10">
        <v>0</v>
      </c>
      <c r="H127" s="10">
        <v>0</v>
      </c>
      <c r="I127" s="10">
        <v>0</v>
      </c>
      <c r="J127" s="10">
        <v>0</v>
      </c>
      <c r="K127" s="6" t="str">
        <f t="shared" ref="K127:K131" si="11">IF(C127=0,"-",(G127-C127)/C127)</f>
        <v>-</v>
      </c>
      <c r="L127" s="6" t="str">
        <f t="shared" si="10"/>
        <v>-</v>
      </c>
      <c r="M127" s="6" t="str">
        <f t="shared" si="10"/>
        <v>-</v>
      </c>
      <c r="N127" s="6" t="str">
        <f t="shared" si="10"/>
        <v>-</v>
      </c>
    </row>
    <row r="128" spans="2:14" ht="15" thickBot="1" x14ac:dyDescent="0.25">
      <c r="B128" s="4" t="s">
        <v>65</v>
      </c>
      <c r="C128" s="10">
        <v>0</v>
      </c>
      <c r="D128" s="10">
        <v>0</v>
      </c>
      <c r="E128" s="10">
        <v>0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6" t="str">
        <f t="shared" si="11"/>
        <v>-</v>
      </c>
      <c r="L128" s="6" t="str">
        <f t="shared" si="10"/>
        <v>-</v>
      </c>
      <c r="M128" s="6" t="str">
        <f t="shared" si="10"/>
        <v>-</v>
      </c>
      <c r="N128" s="6" t="str">
        <f t="shared" si="10"/>
        <v>-</v>
      </c>
    </row>
    <row r="129" spans="2:14" ht="15" thickBot="1" x14ac:dyDescent="0.25">
      <c r="B129" s="7" t="s">
        <v>66</v>
      </c>
      <c r="C129" s="10">
        <v>0</v>
      </c>
      <c r="D129" s="10">
        <v>0</v>
      </c>
      <c r="E129" s="10">
        <v>0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6" t="str">
        <f t="shared" si="11"/>
        <v>-</v>
      </c>
      <c r="L129" s="6" t="str">
        <f t="shared" si="10"/>
        <v>-</v>
      </c>
      <c r="M129" s="6" t="str">
        <f t="shared" si="10"/>
        <v>-</v>
      </c>
      <c r="N129" s="6" t="str">
        <f t="shared" si="10"/>
        <v>-</v>
      </c>
    </row>
    <row r="130" spans="2:14" ht="15" thickBot="1" x14ac:dyDescent="0.25">
      <c r="B130" s="4" t="s">
        <v>67</v>
      </c>
      <c r="C130" s="10">
        <v>0</v>
      </c>
      <c r="D130" s="10">
        <v>0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6" t="str">
        <f t="shared" si="11"/>
        <v>-</v>
      </c>
      <c r="L130" s="6" t="str">
        <f t="shared" si="10"/>
        <v>-</v>
      </c>
      <c r="M130" s="6" t="str">
        <f t="shared" si="10"/>
        <v>-</v>
      </c>
      <c r="N130" s="6" t="str">
        <f t="shared" si="10"/>
        <v>-</v>
      </c>
    </row>
    <row r="131" spans="2:14" ht="15" thickBot="1" x14ac:dyDescent="0.25">
      <c r="B131" s="4" t="s">
        <v>68</v>
      </c>
      <c r="C131" s="10">
        <v>1</v>
      </c>
      <c r="D131" s="10">
        <v>0</v>
      </c>
      <c r="E131" s="10">
        <v>0</v>
      </c>
      <c r="F131" s="10">
        <v>1</v>
      </c>
      <c r="G131" s="10">
        <v>1</v>
      </c>
      <c r="H131" s="10">
        <v>0</v>
      </c>
      <c r="I131" s="10">
        <v>0</v>
      </c>
      <c r="J131" s="10">
        <v>1</v>
      </c>
      <c r="K131" s="6">
        <f t="shared" si="11"/>
        <v>0</v>
      </c>
      <c r="L131" s="6" t="str">
        <f t="shared" si="10"/>
        <v>-</v>
      </c>
      <c r="M131" s="6" t="str">
        <f t="shared" si="10"/>
        <v>-</v>
      </c>
      <c r="N131" s="6">
        <f t="shared" si="10"/>
        <v>0</v>
      </c>
    </row>
    <row r="132" spans="2:14" ht="15" thickBot="1" x14ac:dyDescent="0.25">
      <c r="B132" s="4" t="s">
        <v>36</v>
      </c>
      <c r="C132" s="6">
        <f>IF(C126=0,"-",C126/(C126+C127))</f>
        <v>1</v>
      </c>
      <c r="D132" s="6" t="str">
        <f>IF(D126=0,"-",D126/(D126+D127))</f>
        <v>-</v>
      </c>
      <c r="E132" s="6" t="str">
        <f t="shared" ref="E132:J132" si="12">IF(E126=0,"-",E126/(E126+E127))</f>
        <v>-</v>
      </c>
      <c r="F132" s="6">
        <f t="shared" si="12"/>
        <v>1</v>
      </c>
      <c r="G132" s="6">
        <f t="shared" si="12"/>
        <v>1</v>
      </c>
      <c r="H132" s="6" t="str">
        <f t="shared" si="12"/>
        <v>-</v>
      </c>
      <c r="I132" s="6" t="str">
        <f t="shared" si="12"/>
        <v>-</v>
      </c>
      <c r="J132" s="6">
        <f t="shared" si="12"/>
        <v>1</v>
      </c>
      <c r="K132" s="6">
        <f>IF(OR(C132="-",G132="-"),"-",(G132-C132)/C132)</f>
        <v>0</v>
      </c>
      <c r="L132" s="6" t="str">
        <f t="shared" ref="L132:N133" si="13">IF(OR(D132="-",H132="-"),"-",(H132-D132)/D132)</f>
        <v>-</v>
      </c>
      <c r="M132" s="6" t="str">
        <f t="shared" si="13"/>
        <v>-</v>
      </c>
      <c r="N132" s="6">
        <f t="shared" si="13"/>
        <v>0</v>
      </c>
    </row>
    <row r="133" spans="2:14" ht="15" thickBot="1" x14ac:dyDescent="0.25">
      <c r="B133" s="4" t="s">
        <v>37</v>
      </c>
      <c r="C133" s="6" t="str">
        <f>IF(C129=0,"-",C129/(C128+C129))</f>
        <v>-</v>
      </c>
      <c r="D133" s="6" t="str">
        <f t="shared" ref="D133:J133" si="14">IF(D129=0,"-",D129/(D128+D129))</f>
        <v>-</v>
      </c>
      <c r="E133" s="6" t="str">
        <f t="shared" si="14"/>
        <v>-</v>
      </c>
      <c r="F133" s="6" t="str">
        <f t="shared" si="14"/>
        <v>-</v>
      </c>
      <c r="G133" s="6" t="str">
        <f t="shared" si="14"/>
        <v>-</v>
      </c>
      <c r="H133" s="6" t="str">
        <f t="shared" si="14"/>
        <v>-</v>
      </c>
      <c r="I133" s="6" t="str">
        <f t="shared" si="14"/>
        <v>-</v>
      </c>
      <c r="J133" s="6" t="str">
        <f t="shared" si="14"/>
        <v>-</v>
      </c>
      <c r="K133" s="6" t="str">
        <f>IF(OR(C133="-",G133="-"),"-",(G133-C133)/C133)</f>
        <v>-</v>
      </c>
      <c r="L133" s="6" t="str">
        <f t="shared" si="13"/>
        <v>-</v>
      </c>
      <c r="M133" s="6" t="str">
        <f t="shared" si="13"/>
        <v>-</v>
      </c>
      <c r="N133" s="6" t="str">
        <f t="shared" si="13"/>
        <v>-</v>
      </c>
    </row>
    <row r="134" spans="2:14" x14ac:dyDescent="0.2">
      <c r="C134" s="13"/>
    </row>
    <row r="135" spans="2:14" x14ac:dyDescent="0.2">
      <c r="C135" s="13"/>
      <c r="M135" s="14"/>
    </row>
    <row r="136" spans="2:14" x14ac:dyDescent="0.2">
      <c r="C136" s="13"/>
    </row>
    <row r="139" spans="2:14" ht="29.25" customHeight="1" thickBot="1" x14ac:dyDescent="0.25">
      <c r="C139" s="26" t="s">
        <v>101</v>
      </c>
      <c r="D139" s="27"/>
      <c r="E139" s="27"/>
      <c r="F139" s="28"/>
      <c r="G139" s="26" t="s">
        <v>102</v>
      </c>
      <c r="H139" s="27"/>
      <c r="I139" s="27"/>
      <c r="J139" s="28"/>
      <c r="K139" s="29" t="s">
        <v>58</v>
      </c>
      <c r="L139" s="30"/>
      <c r="M139" s="30"/>
      <c r="N139" s="30"/>
    </row>
    <row r="140" spans="2:14" ht="57.75" customHeight="1" thickBot="1" x14ac:dyDescent="0.25">
      <c r="C140" s="12" t="s">
        <v>60</v>
      </c>
      <c r="D140" s="12" t="s">
        <v>70</v>
      </c>
      <c r="E140" s="12" t="s">
        <v>69</v>
      </c>
      <c r="F140" s="12" t="s">
        <v>62</v>
      </c>
      <c r="G140" s="12" t="s">
        <v>60</v>
      </c>
      <c r="H140" s="12" t="s">
        <v>70</v>
      </c>
      <c r="I140" s="12" t="s">
        <v>69</v>
      </c>
      <c r="J140" s="12" t="s">
        <v>62</v>
      </c>
      <c r="K140" s="12" t="s">
        <v>60</v>
      </c>
      <c r="L140" s="12" t="s">
        <v>70</v>
      </c>
      <c r="M140" s="12" t="s">
        <v>69</v>
      </c>
      <c r="N140" s="12" t="s">
        <v>62</v>
      </c>
    </row>
    <row r="141" spans="2:14" ht="15" thickBot="1" x14ac:dyDescent="0.25">
      <c r="B141" s="4" t="s">
        <v>71</v>
      </c>
      <c r="C141" s="10">
        <v>3</v>
      </c>
      <c r="D141" s="10">
        <v>0</v>
      </c>
      <c r="E141" s="10">
        <v>1</v>
      </c>
      <c r="F141" s="10">
        <v>4</v>
      </c>
      <c r="G141" s="10">
        <v>7</v>
      </c>
      <c r="H141" s="10">
        <v>0</v>
      </c>
      <c r="I141" s="10">
        <v>0</v>
      </c>
      <c r="J141" s="10">
        <v>7</v>
      </c>
      <c r="K141" s="6">
        <f>IF(C141=0,"-",(G141-C141)/C141)</f>
        <v>1.3333333333333333</v>
      </c>
      <c r="L141" s="6" t="str">
        <f t="shared" ref="L141:N145" si="15">IF(D141=0,"-",(H141-D141)/D141)</f>
        <v>-</v>
      </c>
      <c r="M141" s="6">
        <f t="shared" si="15"/>
        <v>-1</v>
      </c>
      <c r="N141" s="6">
        <f t="shared" si="15"/>
        <v>0.75</v>
      </c>
    </row>
    <row r="142" spans="2:14" ht="15" thickBot="1" x14ac:dyDescent="0.25">
      <c r="B142" s="4" t="s">
        <v>72</v>
      </c>
      <c r="C142" s="10">
        <v>11</v>
      </c>
      <c r="D142" s="10">
        <v>0</v>
      </c>
      <c r="E142" s="10">
        <v>0</v>
      </c>
      <c r="F142" s="10">
        <v>11</v>
      </c>
      <c r="G142" s="10">
        <v>2</v>
      </c>
      <c r="H142" s="10">
        <v>0</v>
      </c>
      <c r="I142" s="10">
        <v>0</v>
      </c>
      <c r="J142" s="10">
        <v>2</v>
      </c>
      <c r="K142" s="6">
        <f t="shared" ref="K142:K145" si="16">IF(C142=0,"-",(G142-C142)/C142)</f>
        <v>-0.81818181818181823</v>
      </c>
      <c r="L142" s="6" t="str">
        <f t="shared" si="15"/>
        <v>-</v>
      </c>
      <c r="M142" s="6" t="str">
        <f t="shared" si="15"/>
        <v>-</v>
      </c>
      <c r="N142" s="6">
        <f t="shared" si="15"/>
        <v>-0.81818181818181823</v>
      </c>
    </row>
    <row r="143" spans="2:14" ht="15" thickBot="1" x14ac:dyDescent="0.25">
      <c r="B143" s="4" t="s">
        <v>73</v>
      </c>
      <c r="C143" s="10">
        <v>15</v>
      </c>
      <c r="D143" s="10">
        <v>0</v>
      </c>
      <c r="E143" s="10">
        <v>0</v>
      </c>
      <c r="F143" s="10">
        <v>15</v>
      </c>
      <c r="G143" s="10">
        <v>13</v>
      </c>
      <c r="H143" s="10">
        <v>0</v>
      </c>
      <c r="I143" s="10">
        <v>1</v>
      </c>
      <c r="J143" s="10">
        <v>14</v>
      </c>
      <c r="K143" s="6">
        <f t="shared" si="16"/>
        <v>-0.13333333333333333</v>
      </c>
      <c r="L143" s="6" t="str">
        <f t="shared" si="15"/>
        <v>-</v>
      </c>
      <c r="M143" s="6" t="str">
        <f t="shared" si="15"/>
        <v>-</v>
      </c>
      <c r="N143" s="6">
        <f t="shared" si="15"/>
        <v>-6.6666666666666666E-2</v>
      </c>
    </row>
    <row r="144" spans="2:14" ht="15" thickBot="1" x14ac:dyDescent="0.25">
      <c r="B144" s="4" t="s">
        <v>74</v>
      </c>
      <c r="C144" s="10">
        <v>9</v>
      </c>
      <c r="D144" s="10">
        <v>0</v>
      </c>
      <c r="E144" s="10">
        <v>0</v>
      </c>
      <c r="F144" s="10">
        <v>9</v>
      </c>
      <c r="G144" s="10">
        <v>2</v>
      </c>
      <c r="H144" s="10">
        <v>0</v>
      </c>
      <c r="I144" s="10">
        <v>0</v>
      </c>
      <c r="J144" s="10">
        <v>2</v>
      </c>
      <c r="K144" s="6">
        <f t="shared" si="16"/>
        <v>-0.77777777777777779</v>
      </c>
      <c r="L144" s="6" t="str">
        <f t="shared" si="15"/>
        <v>-</v>
      </c>
      <c r="M144" s="6" t="str">
        <f t="shared" si="15"/>
        <v>-</v>
      </c>
      <c r="N144" s="6">
        <f t="shared" si="15"/>
        <v>-0.77777777777777779</v>
      </c>
    </row>
    <row r="145" spans="2:14" ht="15" thickBot="1" x14ac:dyDescent="0.25">
      <c r="B145" s="4" t="s">
        <v>75</v>
      </c>
      <c r="C145" s="10">
        <v>0</v>
      </c>
      <c r="D145" s="10">
        <v>0</v>
      </c>
      <c r="E145" s="10">
        <v>0</v>
      </c>
      <c r="F145" s="10">
        <v>0</v>
      </c>
      <c r="G145" s="10">
        <v>0</v>
      </c>
      <c r="H145" s="10">
        <v>0</v>
      </c>
      <c r="I145" s="10">
        <v>0</v>
      </c>
      <c r="J145" s="10">
        <v>0</v>
      </c>
      <c r="K145" s="6" t="str">
        <f t="shared" si="16"/>
        <v>-</v>
      </c>
      <c r="L145" s="6" t="str">
        <f t="shared" si="15"/>
        <v>-</v>
      </c>
      <c r="M145" s="6" t="str">
        <f t="shared" si="15"/>
        <v>-</v>
      </c>
      <c r="N145" s="6" t="str">
        <f t="shared" si="15"/>
        <v>-</v>
      </c>
    </row>
    <row r="146" spans="2:14" ht="15" thickBot="1" x14ac:dyDescent="0.25">
      <c r="B146" s="7" t="s">
        <v>68</v>
      </c>
      <c r="C146" s="10">
        <v>38</v>
      </c>
      <c r="D146" s="10">
        <v>0</v>
      </c>
      <c r="E146" s="10">
        <v>1</v>
      </c>
      <c r="F146" s="10">
        <v>39</v>
      </c>
      <c r="G146" s="10">
        <v>24</v>
      </c>
      <c r="H146" s="10">
        <v>0</v>
      </c>
      <c r="I146" s="10">
        <v>1</v>
      </c>
      <c r="J146" s="10">
        <v>25</v>
      </c>
      <c r="K146" s="6">
        <f t="shared" ref="K146" si="17">IF(C146=0,"-",(G146-C146)/C146)</f>
        <v>-0.36842105263157893</v>
      </c>
      <c r="L146" s="6" t="str">
        <f t="shared" ref="L146" si="18">IF(D146=0,"-",(H146-D146)/D146)</f>
        <v>-</v>
      </c>
      <c r="M146" s="6">
        <f t="shared" ref="M146" si="19">IF(E146=0,"-",(I146-E146)/E146)</f>
        <v>0</v>
      </c>
      <c r="N146" s="6">
        <f t="shared" ref="N146" si="20">IF(F146=0,"-",(J146-F146)/F146)</f>
        <v>-0.35897435897435898</v>
      </c>
    </row>
    <row r="147" spans="2:14" ht="29.25" thickBot="1" x14ac:dyDescent="0.25">
      <c r="B147" s="7" t="s">
        <v>76</v>
      </c>
      <c r="C147" s="6">
        <f t="shared" ref="C147:J148" si="21">IF(C141=0,"-",(C141/(C141+C143)))</f>
        <v>0.16666666666666666</v>
      </c>
      <c r="D147" s="6" t="str">
        <f t="shared" si="21"/>
        <v>-</v>
      </c>
      <c r="E147" s="6">
        <f t="shared" si="21"/>
        <v>1</v>
      </c>
      <c r="F147" s="6">
        <f t="shared" si="21"/>
        <v>0.21052631578947367</v>
      </c>
      <c r="G147" s="6">
        <f t="shared" si="21"/>
        <v>0.35</v>
      </c>
      <c r="H147" s="6" t="str">
        <f t="shared" si="21"/>
        <v>-</v>
      </c>
      <c r="I147" s="6" t="str">
        <f t="shared" si="21"/>
        <v>-</v>
      </c>
      <c r="J147" s="6">
        <f t="shared" si="21"/>
        <v>0.33333333333333331</v>
      </c>
      <c r="K147" s="6">
        <f>IF(OR(C147="-",G147="-"),"-",(G147-C147)/C147)</f>
        <v>1.1000000000000001</v>
      </c>
      <c r="L147" s="6" t="str">
        <f t="shared" ref="L147:N148" si="22">IF(OR(D147="-",H147="-"),"-",(H147-D147)/D147)</f>
        <v>-</v>
      </c>
      <c r="M147" s="6" t="str">
        <f t="shared" si="22"/>
        <v>-</v>
      </c>
      <c r="N147" s="6">
        <f t="shared" si="22"/>
        <v>0.58333333333333337</v>
      </c>
    </row>
    <row r="148" spans="2:14" ht="29.25" thickBot="1" x14ac:dyDescent="0.25">
      <c r="B148" s="7" t="s">
        <v>77</v>
      </c>
      <c r="C148" s="6">
        <f t="shared" si="21"/>
        <v>0.55000000000000004</v>
      </c>
      <c r="D148" s="6" t="str">
        <f t="shared" si="21"/>
        <v>-</v>
      </c>
      <c r="E148" s="6" t="str">
        <f t="shared" si="21"/>
        <v>-</v>
      </c>
      <c r="F148" s="6">
        <f t="shared" si="21"/>
        <v>0.55000000000000004</v>
      </c>
      <c r="G148" s="6">
        <f t="shared" si="21"/>
        <v>0.5</v>
      </c>
      <c r="H148" s="6" t="str">
        <f t="shared" si="21"/>
        <v>-</v>
      </c>
      <c r="I148" s="6" t="str">
        <f t="shared" si="21"/>
        <v>-</v>
      </c>
      <c r="J148" s="6">
        <f t="shared" si="21"/>
        <v>0.5</v>
      </c>
      <c r="K148" s="6">
        <f>IF(OR(C148="-",G148="-"),"-",(G148-C148)/C148)</f>
        <v>-9.0909090909090981E-2</v>
      </c>
      <c r="L148" s="6" t="str">
        <f t="shared" si="22"/>
        <v>-</v>
      </c>
      <c r="M148" s="6" t="str">
        <f t="shared" si="22"/>
        <v>-</v>
      </c>
      <c r="N148" s="6">
        <f t="shared" si="22"/>
        <v>-9.0909090909090981E-2</v>
      </c>
    </row>
    <row r="149" spans="2:14" ht="14.25" x14ac:dyDescent="0.2">
      <c r="B149" s="7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</row>
    <row r="152" spans="2:14" ht="14.25" x14ac:dyDescent="0.2">
      <c r="B152" s="7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</row>
    <row r="153" spans="2:14" ht="14.25" x14ac:dyDescent="0.2">
      <c r="B153" s="7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</row>
    <row r="154" spans="2:14" ht="29.25" customHeight="1" thickBot="1" x14ac:dyDescent="0.25">
      <c r="B154" s="7"/>
      <c r="C154" s="8" t="s">
        <v>101</v>
      </c>
      <c r="D154" s="8" t="s">
        <v>102</v>
      </c>
      <c r="E154" s="8" t="s">
        <v>99</v>
      </c>
    </row>
    <row r="155" spans="2:14" ht="15" thickBot="1" x14ac:dyDescent="0.25">
      <c r="B155" s="4" t="s">
        <v>94</v>
      </c>
      <c r="C155" s="19">
        <v>24</v>
      </c>
      <c r="D155" s="19">
        <v>16</v>
      </c>
      <c r="E155" s="18">
        <f>IF(C155=0,"-",(D155-C155)/C155)</f>
        <v>-0.33333333333333331</v>
      </c>
      <c r="F155" s="18"/>
      <c r="G155" s="18"/>
      <c r="H155" s="18"/>
      <c r="I155" s="18"/>
      <c r="J155" s="18"/>
      <c r="K155" s="18"/>
      <c r="L155" s="18"/>
      <c r="M155" s="18"/>
      <c r="N155" s="18"/>
    </row>
    <row r="156" spans="2:14" ht="15" thickBot="1" x14ac:dyDescent="0.25">
      <c r="B156" s="4" t="s">
        <v>95</v>
      </c>
      <c r="C156" s="19">
        <v>13</v>
      </c>
      <c r="D156" s="19">
        <v>8</v>
      </c>
      <c r="E156" s="18">
        <f t="shared" ref="E156:E157" si="23">IF(C156=0,"-",(D156-C156)/C156)</f>
        <v>-0.38461538461538464</v>
      </c>
      <c r="F156" s="18"/>
      <c r="G156" s="18"/>
      <c r="H156" s="18"/>
      <c r="I156" s="18"/>
      <c r="J156" s="18"/>
      <c r="K156" s="18"/>
      <c r="L156" s="18"/>
      <c r="M156" s="18"/>
      <c r="N156" s="18"/>
    </row>
    <row r="157" spans="2:14" ht="15" thickBot="1" x14ac:dyDescent="0.25">
      <c r="B157" s="4" t="s">
        <v>96</v>
      </c>
      <c r="C157" s="19">
        <v>1</v>
      </c>
      <c r="D157" s="19">
        <v>0</v>
      </c>
      <c r="E157" s="18">
        <f t="shared" si="23"/>
        <v>-1</v>
      </c>
      <c r="F157" s="18"/>
      <c r="G157" s="18"/>
      <c r="H157" s="18"/>
      <c r="I157" s="18"/>
      <c r="J157" s="18"/>
      <c r="K157" s="18"/>
      <c r="L157" s="18"/>
      <c r="M157" s="18"/>
      <c r="N157" s="18"/>
    </row>
    <row r="158" spans="2:14" ht="15" thickBot="1" x14ac:dyDescent="0.25">
      <c r="B158" s="4" t="s">
        <v>97</v>
      </c>
      <c r="C158" s="18">
        <f>IF(C155=0,"-",C155/(C155+C156+C157))</f>
        <v>0.63157894736842102</v>
      </c>
      <c r="D158" s="18">
        <f>IF(D155=0,"-",D155/(D155+D156+D157))</f>
        <v>0.66666666666666663</v>
      </c>
      <c r="E158" s="18">
        <f>IF(OR(C158="-",D158="-"),"-",(D158-C158)/C158)</f>
        <v>5.5555555555555552E-2</v>
      </c>
      <c r="F158" s="18"/>
      <c r="G158" s="18"/>
      <c r="H158" s="18"/>
      <c r="I158" s="18"/>
      <c r="J158" s="18"/>
      <c r="K158" s="18"/>
      <c r="L158" s="18"/>
      <c r="M158" s="18"/>
      <c r="N158" s="18"/>
    </row>
    <row r="159" spans="2:14" ht="14.25" x14ac:dyDescent="0.2">
      <c r="B159" s="7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</row>
    <row r="160" spans="2:14" ht="14.25" x14ac:dyDescent="0.2">
      <c r="B160" s="7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</row>
    <row r="161" spans="2:14" ht="14.25" x14ac:dyDescent="0.2">
      <c r="B161" s="7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</row>
    <row r="163" spans="2:14" ht="42.75" customHeight="1" thickBot="1" x14ac:dyDescent="0.25">
      <c r="C163" s="8" t="s">
        <v>101</v>
      </c>
      <c r="D163" s="8" t="s">
        <v>102</v>
      </c>
      <c r="E163" s="8" t="s">
        <v>99</v>
      </c>
    </row>
    <row r="164" spans="2:14" ht="20.100000000000001" customHeight="1" thickBot="1" x14ac:dyDescent="0.25">
      <c r="B164" s="4" t="s">
        <v>38</v>
      </c>
      <c r="C164" s="5">
        <v>1</v>
      </c>
      <c r="D164" s="5">
        <v>1</v>
      </c>
      <c r="E164" s="6">
        <f>IF(C164=0,"-",(D164-C164)/C164)</f>
        <v>0</v>
      </c>
    </row>
    <row r="165" spans="2:14" ht="20.100000000000001" customHeight="1" thickBot="1" x14ac:dyDescent="0.25">
      <c r="B165" s="4" t="s">
        <v>41</v>
      </c>
      <c r="C165" s="5">
        <v>1</v>
      </c>
      <c r="D165" s="5">
        <v>1</v>
      </c>
      <c r="E165" s="6">
        <f t="shared" ref="E165:E166" si="24">IF(C165=0,"-",(D165-C165)/C165)</f>
        <v>0</v>
      </c>
    </row>
    <row r="166" spans="2:14" ht="20.100000000000001" customHeight="1" thickBot="1" x14ac:dyDescent="0.25">
      <c r="B166" s="4" t="s">
        <v>42</v>
      </c>
      <c r="C166" s="5">
        <v>0</v>
      </c>
      <c r="D166" s="5">
        <v>0</v>
      </c>
      <c r="E166" s="6" t="str">
        <f t="shared" si="24"/>
        <v>-</v>
      </c>
    </row>
    <row r="167" spans="2:14" ht="20.100000000000001" customHeight="1" thickBot="1" x14ac:dyDescent="0.25">
      <c r="B167" s="4" t="s">
        <v>98</v>
      </c>
      <c r="C167" s="6">
        <f>IF(C164=0,"-",(C165+C166)/C164)</f>
        <v>1</v>
      </c>
      <c r="D167" s="6">
        <f>IF(D164=0,"-",(D165+D166)/D164)</f>
        <v>1</v>
      </c>
      <c r="E167" s="6">
        <f t="shared" ref="E167:E169" si="25">IF(OR(C167="-",D167="-"),"-",(D167-C167)/C167)</f>
        <v>0</v>
      </c>
    </row>
    <row r="168" spans="2:14" ht="20.100000000000001" customHeight="1" thickBot="1" x14ac:dyDescent="0.25">
      <c r="B168" s="4" t="s">
        <v>39</v>
      </c>
      <c r="C168" s="6">
        <v>1</v>
      </c>
      <c r="D168" s="6">
        <v>1</v>
      </c>
      <c r="E168" s="6">
        <f t="shared" si="25"/>
        <v>0</v>
      </c>
    </row>
    <row r="169" spans="2:14" ht="20.100000000000001" customHeight="1" thickBot="1" x14ac:dyDescent="0.25">
      <c r="B169" s="4" t="s">
        <v>40</v>
      </c>
      <c r="C169" s="6" t="s">
        <v>103</v>
      </c>
      <c r="D169" s="6" t="s">
        <v>103</v>
      </c>
      <c r="E169" s="6" t="str">
        <f t="shared" si="25"/>
        <v>-</v>
      </c>
    </row>
    <row r="170" spans="2:14" ht="20.100000000000001" customHeight="1" x14ac:dyDescent="0.2">
      <c r="B170" s="7"/>
      <c r="C170" s="18"/>
      <c r="D170" s="18"/>
      <c r="E170" s="18"/>
    </row>
    <row r="175" spans="2:14" ht="42.75" customHeight="1" thickBot="1" x14ac:dyDescent="0.25">
      <c r="C175" s="8" t="s">
        <v>101</v>
      </c>
      <c r="D175" s="8" t="s">
        <v>102</v>
      </c>
      <c r="E175" s="8" t="s">
        <v>99</v>
      </c>
    </row>
    <row r="176" spans="2:14" ht="15" thickBot="1" x14ac:dyDescent="0.25">
      <c r="B176" s="15" t="s">
        <v>81</v>
      </c>
      <c r="C176" s="5">
        <v>0</v>
      </c>
      <c r="D176" s="5">
        <v>1</v>
      </c>
      <c r="E176" s="6" t="str">
        <f>IF(C176=0,"-",(D176-C176)/C176)</f>
        <v>-</v>
      </c>
      <c r="H176" s="13"/>
    </row>
    <row r="177" spans="2:10" ht="15" thickBot="1" x14ac:dyDescent="0.25">
      <c r="B177" s="4" t="s">
        <v>43</v>
      </c>
      <c r="C177" s="5">
        <v>0</v>
      </c>
      <c r="D177" s="5">
        <v>1</v>
      </c>
      <c r="E177" s="6" t="str">
        <f t="shared" ref="E177:E183" si="26">IF(C177=0,"-",(D177-C177)/C177)</f>
        <v>-</v>
      </c>
      <c r="H177" s="13"/>
    </row>
    <row r="178" spans="2:10" ht="15" thickBot="1" x14ac:dyDescent="0.25">
      <c r="B178" s="4" t="s">
        <v>47</v>
      </c>
      <c r="C178" s="5">
        <v>0</v>
      </c>
      <c r="D178" s="5">
        <v>0</v>
      </c>
      <c r="E178" s="6" t="str">
        <f t="shared" si="26"/>
        <v>-</v>
      </c>
      <c r="H178" s="13"/>
    </row>
    <row r="179" spans="2:10" ht="15" thickBot="1" x14ac:dyDescent="0.25">
      <c r="B179" s="4" t="s">
        <v>78</v>
      </c>
      <c r="C179" s="5">
        <v>0</v>
      </c>
      <c r="D179" s="5">
        <v>0</v>
      </c>
      <c r="E179" s="6" t="str">
        <f t="shared" si="26"/>
        <v>-</v>
      </c>
      <c r="H179" s="13"/>
    </row>
    <row r="180" spans="2:10" ht="15" thickBot="1" x14ac:dyDescent="0.25">
      <c r="B180" s="15" t="s">
        <v>79</v>
      </c>
      <c r="C180" s="5">
        <v>23</v>
      </c>
      <c r="D180" s="5">
        <v>25</v>
      </c>
      <c r="E180" s="6">
        <f t="shared" si="26"/>
        <v>8.6956521739130432E-2</v>
      </c>
      <c r="H180" s="13"/>
    </row>
    <row r="181" spans="2:10" ht="15" thickBot="1" x14ac:dyDescent="0.25">
      <c r="B181" s="4" t="s">
        <v>47</v>
      </c>
      <c r="C181" s="5">
        <v>21</v>
      </c>
      <c r="D181" s="5">
        <v>25</v>
      </c>
      <c r="E181" s="6">
        <f t="shared" si="26"/>
        <v>0.19047619047619047</v>
      </c>
      <c r="H181" s="13"/>
    </row>
    <row r="182" spans="2:10" ht="15" thickBot="1" x14ac:dyDescent="0.25">
      <c r="B182" s="4" t="s">
        <v>70</v>
      </c>
      <c r="C182" s="5">
        <v>0</v>
      </c>
      <c r="D182" s="5">
        <v>0</v>
      </c>
      <c r="E182" s="6" t="str">
        <f t="shared" si="26"/>
        <v>-</v>
      </c>
      <c r="H182" s="13"/>
    </row>
    <row r="183" spans="2:10" ht="15" thickBot="1" x14ac:dyDescent="0.25">
      <c r="B183" s="4" t="s">
        <v>80</v>
      </c>
      <c r="C183" s="5">
        <v>2</v>
      </c>
      <c r="D183" s="5">
        <v>0</v>
      </c>
      <c r="E183" s="6">
        <f t="shared" si="26"/>
        <v>-1</v>
      </c>
      <c r="H183" s="13"/>
    </row>
    <row r="184" spans="2:10" x14ac:dyDescent="0.2">
      <c r="B184" s="9"/>
      <c r="C184" s="9"/>
      <c r="D184" s="9"/>
      <c r="E184" s="9"/>
      <c r="F184" s="9"/>
      <c r="G184" s="9"/>
      <c r="H184" s="9"/>
      <c r="I184" s="9"/>
      <c r="J184" s="9"/>
    </row>
    <row r="185" spans="2:10" x14ac:dyDescent="0.2">
      <c r="B185" s="9"/>
      <c r="C185" s="9"/>
      <c r="D185" s="9"/>
      <c r="E185" s="9"/>
      <c r="F185" s="9"/>
      <c r="G185" s="9"/>
      <c r="H185" s="9"/>
      <c r="I185" s="9"/>
      <c r="J185" s="9"/>
    </row>
    <row r="194" spans="2:5" ht="42.75" customHeight="1" thickBot="1" x14ac:dyDescent="0.25">
      <c r="C194" s="8" t="s">
        <v>101</v>
      </c>
      <c r="D194" s="8" t="s">
        <v>102</v>
      </c>
      <c r="E194" s="8" t="s">
        <v>99</v>
      </c>
    </row>
    <row r="195" spans="2:5" ht="15" thickBot="1" x14ac:dyDescent="0.25">
      <c r="B195" s="4" t="s">
        <v>82</v>
      </c>
      <c r="C195" s="5">
        <v>2</v>
      </c>
      <c r="D195" s="5">
        <v>3</v>
      </c>
      <c r="E195" s="6">
        <f t="shared" ref="E195:E198" si="27">IF(C195=0,"-",(D195-C195)/C195)</f>
        <v>0.5</v>
      </c>
    </row>
    <row r="196" spans="2:5" ht="15" thickBot="1" x14ac:dyDescent="0.25">
      <c r="B196" s="4" t="s">
        <v>83</v>
      </c>
      <c r="C196" s="5">
        <v>0</v>
      </c>
      <c r="D196" s="5">
        <v>0</v>
      </c>
      <c r="E196" s="6" t="str">
        <f t="shared" si="27"/>
        <v>-</v>
      </c>
    </row>
    <row r="197" spans="2:5" ht="15" thickBot="1" x14ac:dyDescent="0.25">
      <c r="B197" s="4" t="s">
        <v>84</v>
      </c>
      <c r="C197" s="5">
        <v>2</v>
      </c>
      <c r="D197" s="5">
        <v>3</v>
      </c>
      <c r="E197" s="6">
        <f t="shared" si="27"/>
        <v>0.5</v>
      </c>
    </row>
    <row r="198" spans="2:5" ht="15" thickBot="1" x14ac:dyDescent="0.25">
      <c r="B198" s="4" t="s">
        <v>85</v>
      </c>
      <c r="C198" s="5">
        <v>1</v>
      </c>
      <c r="D198" s="5">
        <v>3</v>
      </c>
      <c r="E198" s="6">
        <f t="shared" si="27"/>
        <v>2</v>
      </c>
    </row>
    <row r="199" spans="2:5" ht="14.25" x14ac:dyDescent="0.2">
      <c r="B199" s="7"/>
      <c r="C199" s="19"/>
      <c r="D199" s="19"/>
      <c r="E199" s="18"/>
    </row>
    <row r="204" spans="2:5" ht="42.75" customHeight="1" thickBot="1" x14ac:dyDescent="0.25">
      <c r="C204" s="8" t="s">
        <v>101</v>
      </c>
      <c r="D204" s="8" t="s">
        <v>102</v>
      </c>
      <c r="E204" s="8" t="s">
        <v>99</v>
      </c>
    </row>
    <row r="205" spans="2:5" ht="20.100000000000001" customHeight="1" thickBot="1" x14ac:dyDescent="0.25">
      <c r="B205" s="16" t="s">
        <v>88</v>
      </c>
      <c r="C205" s="5"/>
      <c r="D205" s="5"/>
      <c r="E205" s="6" t="str">
        <f t="shared" ref="E205:E208" si="28">IF(C205=0,"-",(D205-C205)/C205)</f>
        <v>-</v>
      </c>
    </row>
    <row r="206" spans="2:5" ht="20.100000000000001" customHeight="1" thickBot="1" x14ac:dyDescent="0.25">
      <c r="B206" s="17" t="s">
        <v>89</v>
      </c>
      <c r="C206" s="5">
        <v>2</v>
      </c>
      <c r="D206" s="5">
        <v>3</v>
      </c>
      <c r="E206" s="6">
        <f t="shared" si="28"/>
        <v>0.5</v>
      </c>
    </row>
    <row r="207" spans="2:5" ht="20.100000000000001" customHeight="1" thickBot="1" x14ac:dyDescent="0.25">
      <c r="B207" s="17" t="s">
        <v>86</v>
      </c>
      <c r="C207" s="5">
        <v>2</v>
      </c>
      <c r="D207" s="5">
        <v>1</v>
      </c>
      <c r="E207" s="6">
        <f t="shared" si="28"/>
        <v>-0.5</v>
      </c>
    </row>
    <row r="208" spans="2:5" ht="20.100000000000001" customHeight="1" thickBot="1" x14ac:dyDescent="0.25">
      <c r="B208" s="17" t="s">
        <v>87</v>
      </c>
      <c r="C208" s="5">
        <v>0</v>
      </c>
      <c r="D208" s="5">
        <v>2</v>
      </c>
      <c r="E208" s="6" t="str">
        <f t="shared" si="28"/>
        <v>-</v>
      </c>
    </row>
    <row r="209" spans="2:5" ht="20.100000000000001" customHeight="1" thickBot="1" x14ac:dyDescent="0.25">
      <c r="B209" s="17" t="s">
        <v>90</v>
      </c>
      <c r="C209" s="5"/>
      <c r="D209" s="5"/>
      <c r="E209" s="6"/>
    </row>
    <row r="210" spans="2:5" ht="20.100000000000001" customHeight="1" thickBot="1" x14ac:dyDescent="0.25">
      <c r="B210" s="17" t="s">
        <v>89</v>
      </c>
      <c r="C210" s="5">
        <v>0</v>
      </c>
      <c r="D210" s="5">
        <v>0</v>
      </c>
      <c r="E210" s="6" t="str">
        <f>IF(C210=0,"-",(D210-C210)/C210)</f>
        <v>-</v>
      </c>
    </row>
    <row r="211" spans="2:5" ht="15" thickBot="1" x14ac:dyDescent="0.25">
      <c r="B211" s="17" t="s">
        <v>86</v>
      </c>
      <c r="C211" s="5">
        <v>0</v>
      </c>
      <c r="D211" s="5">
        <v>0</v>
      </c>
      <c r="E211" s="6" t="str">
        <f t="shared" ref="E211:E212" si="29">IF(C211=0,"-",(D211-C211)/C211)</f>
        <v>-</v>
      </c>
    </row>
    <row r="212" spans="2:5" ht="15" thickBot="1" x14ac:dyDescent="0.25">
      <c r="B212" s="17" t="s">
        <v>87</v>
      </c>
      <c r="C212" s="5">
        <v>0</v>
      </c>
      <c r="D212" s="5">
        <v>0</v>
      </c>
      <c r="E212" s="6" t="str">
        <f t="shared" si="29"/>
        <v>-</v>
      </c>
    </row>
    <row r="213" spans="2:5" ht="14.25" x14ac:dyDescent="0.2">
      <c r="B213" s="21"/>
      <c r="C213" s="19"/>
      <c r="D213" s="19"/>
      <c r="E213" s="18"/>
    </row>
    <row r="218" spans="2:5" ht="42.75" customHeight="1" thickBot="1" x14ac:dyDescent="0.25">
      <c r="C218" s="8" t="s">
        <v>101</v>
      </c>
      <c r="D218" s="8" t="s">
        <v>102</v>
      </c>
      <c r="E218" s="8" t="s">
        <v>99</v>
      </c>
    </row>
    <row r="219" spans="2:5" ht="15" thickBot="1" x14ac:dyDescent="0.25">
      <c r="B219" s="16" t="s">
        <v>91</v>
      </c>
      <c r="C219" s="5">
        <v>0</v>
      </c>
      <c r="D219" s="5">
        <v>3</v>
      </c>
      <c r="E219" s="6" t="str">
        <f t="shared" ref="E219:E221" si="30">IF(C219=0,"-",(D219-C219)/C219)</f>
        <v>-</v>
      </c>
    </row>
    <row r="220" spans="2:5" ht="15" thickBot="1" x14ac:dyDescent="0.25">
      <c r="B220" s="16" t="s">
        <v>92</v>
      </c>
      <c r="C220" s="5">
        <v>2</v>
      </c>
      <c r="D220" s="5">
        <v>3</v>
      </c>
      <c r="E220" s="6">
        <f t="shared" si="30"/>
        <v>0.5</v>
      </c>
    </row>
    <row r="221" spans="2:5" ht="15" thickBot="1" x14ac:dyDescent="0.25">
      <c r="B221" s="16" t="s">
        <v>93</v>
      </c>
      <c r="C221" s="5">
        <v>1</v>
      </c>
      <c r="D221" s="5">
        <v>1</v>
      </c>
      <c r="E221" s="6">
        <f t="shared" si="30"/>
        <v>0</v>
      </c>
    </row>
    <row r="222" spans="2:5" ht="15" thickBot="1" x14ac:dyDescent="0.25">
      <c r="C222" s="5"/>
      <c r="D222" s="5"/>
      <c r="E222" s="6"/>
    </row>
    <row r="223" spans="2:5" ht="15" thickBot="1" x14ac:dyDescent="0.25">
      <c r="C223" s="5"/>
      <c r="D223" s="5"/>
      <c r="E223" s="6"/>
    </row>
    <row r="224" spans="2:5" ht="15" thickBot="1" x14ac:dyDescent="0.25">
      <c r="C224" s="5"/>
      <c r="D224" s="5"/>
      <c r="E224" s="6"/>
    </row>
    <row r="225" spans="3:5" ht="15" thickBot="1" x14ac:dyDescent="0.25">
      <c r="C225" s="5"/>
      <c r="D225" s="5"/>
      <c r="E225" s="6"/>
    </row>
    <row r="226" spans="3:5" ht="15" thickBot="1" x14ac:dyDescent="0.25">
      <c r="C226" s="5"/>
      <c r="D226" s="5"/>
      <c r="E226" s="6"/>
    </row>
  </sheetData>
  <mergeCells count="6">
    <mergeCell ref="C124:F124"/>
    <mergeCell ref="G124:J124"/>
    <mergeCell ref="K124:N124"/>
    <mergeCell ref="C139:F139"/>
    <mergeCell ref="G139:J139"/>
    <mergeCell ref="K139:N139"/>
  </mergeCells>
  <pageMargins left="0.70866141732283472" right="0.70866141732283472" top="0.74803149606299213" bottom="0.74803149606299213" header="0.31496062992125984" footer="0.31496062992125984"/>
  <pageSetup paperSize="9" scale="11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26"/>
  <sheetViews>
    <sheetView workbookViewId="0"/>
  </sheetViews>
  <sheetFormatPr baseColWidth="10" defaultRowHeight="12.75" x14ac:dyDescent="0.2"/>
  <cols>
    <col min="2" max="2" width="56.875" bestFit="1" customWidth="1"/>
    <col min="3" max="4" width="12.5" customWidth="1"/>
    <col min="5" max="5" width="12.75" customWidth="1"/>
    <col min="6" max="6" width="8.75" bestFit="1" customWidth="1"/>
    <col min="7" max="7" width="11.625" customWidth="1"/>
    <col min="8" max="8" width="12.125" customWidth="1"/>
    <col min="9" max="9" width="12.75" customWidth="1"/>
    <col min="10" max="10" width="8.75" bestFit="1" customWidth="1"/>
    <col min="11" max="11" width="11.625" bestFit="1" customWidth="1"/>
    <col min="12" max="12" width="12" bestFit="1" customWidth="1"/>
    <col min="13" max="13" width="12.75" customWidth="1"/>
    <col min="14" max="14" width="9.625" bestFit="1" customWidth="1"/>
  </cols>
  <sheetData>
    <row r="1" spans="1:5" ht="15" thickBot="1" x14ac:dyDescent="0.25">
      <c r="A1" s="5"/>
      <c r="B1" s="5"/>
    </row>
    <row r="2" spans="1:5" ht="15" thickBot="1" x14ac:dyDescent="0.25">
      <c r="A2" s="5"/>
      <c r="B2" s="5"/>
    </row>
    <row r="3" spans="1:5" ht="15" thickBot="1" x14ac:dyDescent="0.25">
      <c r="A3" s="5"/>
      <c r="B3" s="5"/>
    </row>
    <row r="11" spans="1:5" ht="27" customHeight="1" x14ac:dyDescent="0.2">
      <c r="B11" s="20" t="str">
        <f>Portada!B9</f>
        <v>2º Trimestre 2019</v>
      </c>
    </row>
    <row r="13" spans="1:5" ht="42.75" customHeight="1" thickBot="1" x14ac:dyDescent="0.25">
      <c r="C13" s="8" t="s">
        <v>101</v>
      </c>
      <c r="D13" s="8" t="s">
        <v>102</v>
      </c>
      <c r="E13" s="8" t="s">
        <v>99</v>
      </c>
    </row>
    <row r="14" spans="1:5" ht="20.100000000000001" customHeight="1" thickBot="1" x14ac:dyDescent="0.25">
      <c r="B14" s="4" t="s">
        <v>22</v>
      </c>
      <c r="C14" s="5">
        <v>1303</v>
      </c>
      <c r="D14" s="5">
        <v>1238</v>
      </c>
      <c r="E14" s="6">
        <f>IF(C14&gt;0,(D14-C14)/C14,"-")</f>
        <v>-4.9884881043745201E-2</v>
      </c>
    </row>
    <row r="15" spans="1:5" ht="20.100000000000001" customHeight="1" thickBot="1" x14ac:dyDescent="0.25">
      <c r="B15" s="4" t="s">
        <v>17</v>
      </c>
      <c r="C15" s="5">
        <v>1253</v>
      </c>
      <c r="D15" s="5">
        <v>1235</v>
      </c>
      <c r="E15" s="6">
        <f t="shared" ref="E15:E23" si="0">IF(C15&gt;0,(D15-C15)/C15,"-")</f>
        <v>-1.4365522745411013E-2</v>
      </c>
    </row>
    <row r="16" spans="1:5" ht="20.100000000000001" customHeight="1" thickBot="1" x14ac:dyDescent="0.25">
      <c r="B16" s="4" t="s">
        <v>18</v>
      </c>
      <c r="C16" s="5">
        <v>994</v>
      </c>
      <c r="D16" s="5">
        <v>932</v>
      </c>
      <c r="E16" s="6">
        <f t="shared" si="0"/>
        <v>-6.2374245472837021E-2</v>
      </c>
    </row>
    <row r="17" spans="2:5" ht="20.100000000000001" customHeight="1" thickBot="1" x14ac:dyDescent="0.25">
      <c r="B17" s="4" t="s">
        <v>19</v>
      </c>
      <c r="C17" s="5">
        <v>259</v>
      </c>
      <c r="D17" s="5">
        <v>303</v>
      </c>
      <c r="E17" s="6">
        <f t="shared" si="0"/>
        <v>0.16988416988416988</v>
      </c>
    </row>
    <row r="18" spans="2:5" ht="20.100000000000001" customHeight="1" thickBot="1" x14ac:dyDescent="0.25">
      <c r="B18" s="4" t="s">
        <v>20</v>
      </c>
      <c r="C18" s="6">
        <f>C17/C15</f>
        <v>0.20670391061452514</v>
      </c>
      <c r="D18" s="6">
        <f>D17/D15</f>
        <v>0.24534412955465587</v>
      </c>
      <c r="E18" s="6">
        <f t="shared" si="0"/>
        <v>0.1869351132509027</v>
      </c>
    </row>
    <row r="19" spans="2:5" ht="30" customHeight="1" thickBot="1" x14ac:dyDescent="0.25">
      <c r="B19" s="4" t="s">
        <v>23</v>
      </c>
      <c r="C19" s="5">
        <v>153</v>
      </c>
      <c r="D19" s="5">
        <v>125</v>
      </c>
      <c r="E19" s="6">
        <f t="shared" si="0"/>
        <v>-0.18300653594771241</v>
      </c>
    </row>
    <row r="20" spans="2:5" ht="20.100000000000001" customHeight="1" thickBot="1" x14ac:dyDescent="0.25">
      <c r="B20" s="4" t="s">
        <v>24</v>
      </c>
      <c r="C20" s="5">
        <v>98</v>
      </c>
      <c r="D20" s="5">
        <v>84</v>
      </c>
      <c r="E20" s="6">
        <f t="shared" si="0"/>
        <v>-0.14285714285714285</v>
      </c>
    </row>
    <row r="21" spans="2:5" ht="20.100000000000001" customHeight="1" thickBot="1" x14ac:dyDescent="0.25">
      <c r="B21" s="4" t="s">
        <v>25</v>
      </c>
      <c r="C21" s="5">
        <v>55</v>
      </c>
      <c r="D21" s="5">
        <v>41</v>
      </c>
      <c r="E21" s="6">
        <f t="shared" si="0"/>
        <v>-0.25454545454545452</v>
      </c>
    </row>
    <row r="22" spans="2:5" ht="20.100000000000001" customHeight="1" thickBot="1" x14ac:dyDescent="0.25">
      <c r="B22" s="4" t="s">
        <v>21</v>
      </c>
      <c r="C22" s="6">
        <f>C21/C19</f>
        <v>0.35947712418300654</v>
      </c>
      <c r="D22" s="6">
        <f t="shared" ref="D22" si="1">D21/D19</f>
        <v>0.32800000000000001</v>
      </c>
      <c r="E22" s="6">
        <f t="shared" si="0"/>
        <v>-8.756363636363633E-2</v>
      </c>
    </row>
    <row r="23" spans="2:5" ht="20.100000000000001" customHeight="1" thickBot="1" x14ac:dyDescent="0.25">
      <c r="B23" s="7" t="s">
        <v>26</v>
      </c>
      <c r="C23" s="6">
        <v>0.10246965777751245</v>
      </c>
      <c r="D23" s="6">
        <v>0.10144412071768225</v>
      </c>
      <c r="E23" s="6">
        <f t="shared" si="0"/>
        <v>-1.0008202252972326E-2</v>
      </c>
    </row>
    <row r="31" spans="2:5" ht="42.75" customHeight="1" thickBot="1" x14ac:dyDescent="0.25">
      <c r="C31" s="8" t="s">
        <v>101</v>
      </c>
      <c r="D31" s="8" t="s">
        <v>102</v>
      </c>
      <c r="E31" s="8" t="s">
        <v>99</v>
      </c>
    </row>
    <row r="32" spans="2:5" ht="20.100000000000001" customHeight="1" thickBot="1" x14ac:dyDescent="0.25">
      <c r="B32" s="4" t="s">
        <v>27</v>
      </c>
      <c r="C32" s="5">
        <v>368</v>
      </c>
      <c r="D32" s="5">
        <v>377</v>
      </c>
      <c r="E32" s="6">
        <f>IF(C32&gt;0,(D32-C32)/C32,"-")</f>
        <v>2.4456521739130436E-2</v>
      </c>
    </row>
    <row r="33" spans="2:5" ht="20.100000000000001" customHeight="1" thickBot="1" x14ac:dyDescent="0.25">
      <c r="B33" s="4" t="s">
        <v>29</v>
      </c>
      <c r="C33" s="5">
        <v>0</v>
      </c>
      <c r="D33" s="5">
        <v>1</v>
      </c>
      <c r="E33" s="6" t="str">
        <f t="shared" ref="E33:E35" si="2">IF(C33&gt;0,(D33-C33)/C33,"-")</f>
        <v>-</v>
      </c>
    </row>
    <row r="34" spans="2:5" ht="20.100000000000001" customHeight="1" thickBot="1" x14ac:dyDescent="0.25">
      <c r="B34" s="4" t="s">
        <v>28</v>
      </c>
      <c r="C34" s="5">
        <v>272</v>
      </c>
      <c r="D34" s="5">
        <v>283</v>
      </c>
      <c r="E34" s="6">
        <f t="shared" si="2"/>
        <v>4.0441176470588237E-2</v>
      </c>
    </row>
    <row r="35" spans="2:5" ht="20.100000000000001" customHeight="1" thickBot="1" x14ac:dyDescent="0.25">
      <c r="B35" s="4" t="s">
        <v>30</v>
      </c>
      <c r="C35" s="5">
        <v>96</v>
      </c>
      <c r="D35" s="5">
        <v>93</v>
      </c>
      <c r="E35" s="6">
        <f t="shared" si="2"/>
        <v>-3.125E-2</v>
      </c>
    </row>
    <row r="41" spans="2:5" ht="42.75" customHeight="1" thickBot="1" x14ac:dyDescent="0.25">
      <c r="C41" s="8" t="s">
        <v>101</v>
      </c>
      <c r="D41" s="8" t="s">
        <v>102</v>
      </c>
      <c r="E41" s="8" t="s">
        <v>99</v>
      </c>
    </row>
    <row r="42" spans="2:5" ht="20.100000000000001" customHeight="1" thickBot="1" x14ac:dyDescent="0.25">
      <c r="B42" s="4" t="s">
        <v>33</v>
      </c>
      <c r="C42" s="5">
        <v>136</v>
      </c>
      <c r="D42" s="5">
        <v>133</v>
      </c>
      <c r="E42" s="6">
        <f>IF(C42&gt;0,(D42-C42)/C42,"-")</f>
        <v>-2.2058823529411766E-2</v>
      </c>
    </row>
    <row r="43" spans="2:5" ht="20.100000000000001" customHeight="1" thickBot="1" x14ac:dyDescent="0.25">
      <c r="B43" s="4" t="s">
        <v>34</v>
      </c>
      <c r="C43" s="5">
        <v>38</v>
      </c>
      <c r="D43" s="5">
        <v>28</v>
      </c>
      <c r="E43" s="6">
        <f t="shared" ref="E43:E49" si="3">IF(C43&gt;0,(D43-C43)/C43,"-")</f>
        <v>-0.26315789473684209</v>
      </c>
    </row>
    <row r="44" spans="2:5" ht="20.100000000000001" customHeight="1" thickBot="1" x14ac:dyDescent="0.25">
      <c r="B44" s="4" t="s">
        <v>31</v>
      </c>
      <c r="C44" s="5">
        <v>38</v>
      </c>
      <c r="D44" s="5">
        <v>28</v>
      </c>
      <c r="E44" s="6">
        <f t="shared" si="3"/>
        <v>-0.26315789473684209</v>
      </c>
    </row>
    <row r="45" spans="2:5" ht="20.100000000000001" customHeight="1" thickBot="1" x14ac:dyDescent="0.25">
      <c r="B45" s="4" t="s">
        <v>32</v>
      </c>
      <c r="C45" s="5">
        <v>460</v>
      </c>
      <c r="D45" s="5">
        <v>431</v>
      </c>
      <c r="E45" s="6">
        <f t="shared" si="3"/>
        <v>-6.3043478260869562E-2</v>
      </c>
    </row>
    <row r="46" spans="2:5" ht="20.100000000000001" customHeight="1" thickBot="1" x14ac:dyDescent="0.25">
      <c r="B46" s="4" t="s">
        <v>35</v>
      </c>
      <c r="C46" s="5">
        <v>352</v>
      </c>
      <c r="D46" s="5">
        <v>323</v>
      </c>
      <c r="E46" s="6">
        <f t="shared" si="3"/>
        <v>-8.2386363636363633E-2</v>
      </c>
    </row>
    <row r="47" spans="2:5" ht="20.100000000000001" customHeight="1" thickBot="1" x14ac:dyDescent="0.25">
      <c r="B47" s="4" t="s">
        <v>67</v>
      </c>
      <c r="C47" s="5">
        <v>170</v>
      </c>
      <c r="D47" s="5">
        <v>170</v>
      </c>
      <c r="E47" s="6">
        <f t="shared" si="3"/>
        <v>0</v>
      </c>
    </row>
    <row r="48" spans="2:5" ht="20.100000000000001" customHeight="1" collapsed="1" thickBot="1" x14ac:dyDescent="0.25">
      <c r="B48" s="4" t="s">
        <v>36</v>
      </c>
      <c r="C48" s="6">
        <f>C42/(C42+C43)</f>
        <v>0.7816091954022989</v>
      </c>
      <c r="D48" s="6">
        <f>D42/(D42+D43)</f>
        <v>0.82608695652173914</v>
      </c>
      <c r="E48" s="6">
        <f t="shared" si="3"/>
        <v>5.6905370843989715E-2</v>
      </c>
    </row>
    <row r="49" spans="2:5" ht="20.100000000000001" customHeight="1" thickBot="1" x14ac:dyDescent="0.25">
      <c r="B49" s="4" t="s">
        <v>37</v>
      </c>
      <c r="C49" s="6">
        <f>C45/(C44+C45)</f>
        <v>0.92369477911646591</v>
      </c>
      <c r="D49" s="6">
        <f t="shared" ref="D49" si="4">D45/(D44+D45)</f>
        <v>0.93899782135076248</v>
      </c>
      <c r="E49" s="6">
        <f t="shared" si="3"/>
        <v>1.6567206592781939E-2</v>
      </c>
    </row>
    <row r="55" spans="2:5" ht="42.75" customHeight="1" thickBot="1" x14ac:dyDescent="0.25">
      <c r="C55" s="8" t="s">
        <v>101</v>
      </c>
      <c r="D55" s="8" t="s">
        <v>102</v>
      </c>
      <c r="E55" s="8" t="s">
        <v>99</v>
      </c>
    </row>
    <row r="56" spans="2:5" ht="20.100000000000001" customHeight="1" thickBot="1" x14ac:dyDescent="0.25">
      <c r="B56" s="4" t="s">
        <v>38</v>
      </c>
      <c r="C56" s="5">
        <v>174</v>
      </c>
      <c r="D56" s="5">
        <v>162</v>
      </c>
      <c r="E56" s="6">
        <f>IF(C56&gt;0,(D56-C56)/C56,"-")</f>
        <v>-6.8965517241379309E-2</v>
      </c>
    </row>
    <row r="57" spans="2:5" ht="20.100000000000001" customHeight="1" thickBot="1" x14ac:dyDescent="0.25">
      <c r="B57" s="4" t="s">
        <v>41</v>
      </c>
      <c r="C57" s="5">
        <v>113</v>
      </c>
      <c r="D57" s="5">
        <v>103</v>
      </c>
      <c r="E57" s="6">
        <f t="shared" ref="E57:E61" si="5">IF(C57&gt;0,(D57-C57)/C57,"-")</f>
        <v>-8.8495575221238937E-2</v>
      </c>
    </row>
    <row r="58" spans="2:5" ht="20.100000000000001" customHeight="1" thickBot="1" x14ac:dyDescent="0.25">
      <c r="B58" s="4" t="s">
        <v>42</v>
      </c>
      <c r="C58" s="5">
        <v>23</v>
      </c>
      <c r="D58" s="5">
        <v>30</v>
      </c>
      <c r="E58" s="6">
        <f t="shared" si="5"/>
        <v>0.30434782608695654</v>
      </c>
    </row>
    <row r="59" spans="2:5" ht="20.100000000000001" customHeight="1" collapsed="1" thickBot="1" x14ac:dyDescent="0.25">
      <c r="B59" s="4" t="s">
        <v>98</v>
      </c>
      <c r="C59" s="6">
        <f>(C57+C58)/C56</f>
        <v>0.7816091954022989</v>
      </c>
      <c r="D59" s="6">
        <f>(D57+D58)/D56</f>
        <v>0.82098765432098764</v>
      </c>
      <c r="E59" s="6">
        <f t="shared" si="5"/>
        <v>5.0381263616557655E-2</v>
      </c>
    </row>
    <row r="60" spans="2:5" ht="20.100000000000001" customHeight="1" thickBot="1" x14ac:dyDescent="0.25">
      <c r="B60" s="4" t="s">
        <v>39</v>
      </c>
      <c r="C60" s="6">
        <v>0.76351351351351349</v>
      </c>
      <c r="D60" s="6">
        <v>0.79230769230769227</v>
      </c>
      <c r="E60" s="6">
        <f t="shared" si="5"/>
        <v>3.7712729748127963E-2</v>
      </c>
    </row>
    <row r="61" spans="2:5" ht="20.100000000000001" customHeight="1" thickBot="1" x14ac:dyDescent="0.25">
      <c r="B61" s="4" t="s">
        <v>40</v>
      </c>
      <c r="C61" s="6">
        <v>0.88461538461538458</v>
      </c>
      <c r="D61" s="6">
        <v>0.9375</v>
      </c>
      <c r="E61" s="6">
        <f t="shared" si="5"/>
        <v>5.9782608695652217E-2</v>
      </c>
    </row>
    <row r="62" spans="2:5" ht="15" thickBot="1" x14ac:dyDescent="0.25">
      <c r="E62" s="6"/>
    </row>
    <row r="67" spans="2:10" ht="42.75" customHeight="1" thickBot="1" x14ac:dyDescent="0.25">
      <c r="C67" s="8" t="s">
        <v>101</v>
      </c>
      <c r="D67" s="8" t="s">
        <v>102</v>
      </c>
      <c r="E67" s="8" t="s">
        <v>99</v>
      </c>
    </row>
    <row r="68" spans="2:10" ht="20.100000000000001" customHeight="1" thickBot="1" x14ac:dyDescent="0.25">
      <c r="B68" s="4" t="s">
        <v>44</v>
      </c>
      <c r="C68" s="5">
        <v>1617</v>
      </c>
      <c r="D68" s="5">
        <v>1629</v>
      </c>
      <c r="E68" s="6">
        <f>IF(C68&gt;0,(D68-C68)/C68,"-")</f>
        <v>7.4211502782931356E-3</v>
      </c>
    </row>
    <row r="69" spans="2:10" ht="20.100000000000001" customHeight="1" thickBot="1" x14ac:dyDescent="0.25">
      <c r="B69" s="4" t="s">
        <v>45</v>
      </c>
      <c r="C69" s="5">
        <v>425</v>
      </c>
      <c r="D69" s="5">
        <v>428</v>
      </c>
      <c r="E69" s="6">
        <f t="shared" ref="E69:E75" si="6">IF(C69&gt;0,(D69-C69)/C69,"-")</f>
        <v>7.058823529411765E-3</v>
      </c>
    </row>
    <row r="70" spans="2:10" ht="20.100000000000001" customHeight="1" thickBot="1" x14ac:dyDescent="0.25">
      <c r="B70" s="4" t="s">
        <v>43</v>
      </c>
      <c r="C70" s="5">
        <v>0</v>
      </c>
      <c r="D70" s="5">
        <v>2</v>
      </c>
      <c r="E70" s="6" t="str">
        <f t="shared" si="6"/>
        <v>-</v>
      </c>
    </row>
    <row r="71" spans="2:10" ht="20.100000000000001" customHeight="1" thickBot="1" x14ac:dyDescent="0.25">
      <c r="B71" s="4" t="s">
        <v>46</v>
      </c>
      <c r="C71" s="5">
        <v>797</v>
      </c>
      <c r="D71" s="5">
        <v>824</v>
      </c>
      <c r="E71" s="6">
        <f t="shared" si="6"/>
        <v>3.3877038895859475E-2</v>
      </c>
    </row>
    <row r="72" spans="2:10" ht="20.100000000000001" customHeight="1" thickBot="1" x14ac:dyDescent="0.25">
      <c r="B72" s="4" t="s">
        <v>47</v>
      </c>
      <c r="C72" s="5">
        <v>335</v>
      </c>
      <c r="D72" s="5">
        <v>318</v>
      </c>
      <c r="E72" s="6">
        <f t="shared" si="6"/>
        <v>-5.0746268656716415E-2</v>
      </c>
    </row>
    <row r="73" spans="2:10" ht="20.100000000000001" customHeight="1" thickBot="1" x14ac:dyDescent="0.25">
      <c r="B73" s="4" t="s">
        <v>48</v>
      </c>
      <c r="C73" s="5">
        <v>60</v>
      </c>
      <c r="D73" s="5">
        <v>57</v>
      </c>
      <c r="E73" s="6">
        <f t="shared" si="6"/>
        <v>-0.05</v>
      </c>
    </row>
    <row r="74" spans="2:10" ht="20.100000000000001" customHeight="1" thickBot="1" x14ac:dyDescent="0.25">
      <c r="B74" s="4" t="s">
        <v>49</v>
      </c>
      <c r="C74" s="5">
        <v>0</v>
      </c>
      <c r="D74" s="5">
        <v>0</v>
      </c>
      <c r="E74" s="6" t="str">
        <f t="shared" si="6"/>
        <v>-</v>
      </c>
    </row>
    <row r="75" spans="2:10" ht="20.100000000000001" customHeight="1" thickBot="1" x14ac:dyDescent="0.25">
      <c r="B75" s="4" t="s">
        <v>50</v>
      </c>
      <c r="C75" s="5">
        <v>0</v>
      </c>
      <c r="D75" s="5">
        <v>0</v>
      </c>
      <c r="E75" s="6" t="str">
        <f t="shared" si="6"/>
        <v>-</v>
      </c>
    </row>
    <row r="76" spans="2:10" x14ac:dyDescent="0.2">
      <c r="B76" s="9"/>
      <c r="C76" s="9"/>
      <c r="D76" s="9"/>
      <c r="E76" s="9"/>
      <c r="F76" s="9"/>
      <c r="G76" s="9"/>
      <c r="H76" s="9"/>
      <c r="I76" s="9"/>
      <c r="J76" s="9"/>
    </row>
    <row r="77" spans="2:10" x14ac:dyDescent="0.2">
      <c r="B77" s="9"/>
      <c r="C77" s="9"/>
      <c r="D77" s="9"/>
      <c r="E77" s="9"/>
      <c r="F77" s="9"/>
      <c r="G77" s="9"/>
      <c r="H77" s="9"/>
      <c r="I77" s="9"/>
      <c r="J77" s="9"/>
    </row>
    <row r="87" spans="2:5" ht="42.75" customHeight="1" thickBot="1" x14ac:dyDescent="0.25">
      <c r="C87" s="8" t="s">
        <v>101</v>
      </c>
      <c r="D87" s="8" t="s">
        <v>102</v>
      </c>
      <c r="E87" s="8" t="s">
        <v>99</v>
      </c>
    </row>
    <row r="88" spans="2:5" ht="29.25" thickBot="1" x14ac:dyDescent="0.25">
      <c r="B88" s="4" t="s">
        <v>51</v>
      </c>
      <c r="C88" s="5">
        <v>111</v>
      </c>
      <c r="D88" s="5">
        <v>85</v>
      </c>
      <c r="E88" s="6">
        <f>IF(C88&gt;0,(D88-C88)/C88,"-")</f>
        <v>-0.23423423423423423</v>
      </c>
    </row>
    <row r="89" spans="2:5" ht="29.25" thickBot="1" x14ac:dyDescent="0.25">
      <c r="B89" s="4" t="s">
        <v>52</v>
      </c>
      <c r="C89" s="5">
        <v>88</v>
      </c>
      <c r="D89" s="5">
        <v>77</v>
      </c>
      <c r="E89" s="6">
        <f t="shared" ref="E89:E91" si="7">IF(C89&gt;0,(D89-C89)/C89,"-")</f>
        <v>-0.125</v>
      </c>
    </row>
    <row r="90" spans="2:5" ht="29.25" customHeight="1" thickBot="1" x14ac:dyDescent="0.25">
      <c r="B90" s="4" t="s">
        <v>53</v>
      </c>
      <c r="C90" s="5">
        <v>119</v>
      </c>
      <c r="D90" s="5">
        <v>105</v>
      </c>
      <c r="E90" s="6">
        <f t="shared" si="7"/>
        <v>-0.11764705882352941</v>
      </c>
    </row>
    <row r="91" spans="2:5" ht="29.25" customHeight="1" thickBot="1" x14ac:dyDescent="0.25">
      <c r="B91" s="4" t="s">
        <v>54</v>
      </c>
      <c r="C91" s="6">
        <f>(C88+C89)/(C88+C89+C90)</f>
        <v>0.62578616352201255</v>
      </c>
      <c r="D91" s="6">
        <f>(D88+D89)/(D88+D89+D90)</f>
        <v>0.6067415730337079</v>
      </c>
      <c r="E91" s="6">
        <f t="shared" si="7"/>
        <v>-3.0433064197391346E-2</v>
      </c>
    </row>
    <row r="97" spans="2:5" ht="42.75" customHeight="1" thickBot="1" x14ac:dyDescent="0.25">
      <c r="C97" s="8" t="s">
        <v>101</v>
      </c>
      <c r="D97" s="8" t="s">
        <v>102</v>
      </c>
      <c r="E97" s="8" t="s">
        <v>99</v>
      </c>
    </row>
    <row r="98" spans="2:5" ht="20.100000000000001" customHeight="1" thickBot="1" x14ac:dyDescent="0.25">
      <c r="B98" s="4" t="s">
        <v>38</v>
      </c>
      <c r="C98" s="5">
        <v>320</v>
      </c>
      <c r="D98" s="5">
        <v>273</v>
      </c>
      <c r="E98" s="6">
        <f>IF(C98&gt;0,(D98-C98)/C98,"-")</f>
        <v>-0.14687500000000001</v>
      </c>
    </row>
    <row r="99" spans="2:5" ht="20.100000000000001" customHeight="1" thickBot="1" x14ac:dyDescent="0.25">
      <c r="B99" s="4" t="s">
        <v>41</v>
      </c>
      <c r="C99" s="5">
        <v>161</v>
      </c>
      <c r="D99" s="5">
        <v>121</v>
      </c>
      <c r="E99" s="6">
        <f t="shared" ref="E99:E103" si="8">IF(C99&gt;0,(D99-C99)/C99,"-")</f>
        <v>-0.2484472049689441</v>
      </c>
    </row>
    <row r="100" spans="2:5" ht="20.100000000000001" customHeight="1" thickBot="1" x14ac:dyDescent="0.25">
      <c r="B100" s="4" t="s">
        <v>42</v>
      </c>
      <c r="C100" s="5">
        <v>38</v>
      </c>
      <c r="D100" s="5">
        <v>42</v>
      </c>
      <c r="E100" s="6">
        <f t="shared" si="8"/>
        <v>0.10526315789473684</v>
      </c>
    </row>
    <row r="101" spans="2:5" ht="20.100000000000001" customHeight="1" thickBot="1" x14ac:dyDescent="0.25">
      <c r="B101" s="4" t="s">
        <v>98</v>
      </c>
      <c r="C101" s="6">
        <f>(C99+C100)/C98</f>
        <v>0.62187499999999996</v>
      </c>
      <c r="D101" s="6">
        <f>(D99+D100)/D98</f>
        <v>0.59706959706959706</v>
      </c>
      <c r="E101" s="6">
        <f t="shared" si="8"/>
        <v>-3.9888085114215717E-2</v>
      </c>
    </row>
    <row r="102" spans="2:5" ht="20.100000000000001" customHeight="1" thickBot="1" x14ac:dyDescent="0.25">
      <c r="B102" s="4" t="s">
        <v>39</v>
      </c>
      <c r="C102" s="6">
        <v>0.65714285714285714</v>
      </c>
      <c r="D102" s="6">
        <v>0.59313725490196079</v>
      </c>
      <c r="E102" s="6">
        <f t="shared" si="8"/>
        <v>-9.7399829497016185E-2</v>
      </c>
    </row>
    <row r="103" spans="2:5" ht="20.100000000000001" customHeight="1" thickBot="1" x14ac:dyDescent="0.25">
      <c r="B103" s="4" t="s">
        <v>40</v>
      </c>
      <c r="C103" s="6">
        <v>0.50666666666666671</v>
      </c>
      <c r="D103" s="6">
        <v>0.60869565217391308</v>
      </c>
      <c r="E103" s="6">
        <f t="shared" si="8"/>
        <v>0.20137299771167044</v>
      </c>
    </row>
    <row r="109" spans="2:5" ht="42.75" customHeight="1" thickBot="1" x14ac:dyDescent="0.25">
      <c r="C109" s="8" t="s">
        <v>101</v>
      </c>
      <c r="D109" s="8" t="s">
        <v>102</v>
      </c>
      <c r="E109" s="8" t="s">
        <v>99</v>
      </c>
    </row>
    <row r="110" spans="2:5" ht="15" thickBot="1" x14ac:dyDescent="0.25">
      <c r="B110" s="4" t="s">
        <v>55</v>
      </c>
      <c r="C110" s="5">
        <v>333</v>
      </c>
      <c r="D110" s="5">
        <v>284</v>
      </c>
      <c r="E110" s="6">
        <f>IF(C110&gt;0,(D110-C110)/C110,"-")</f>
        <v>-0.14714714714714713</v>
      </c>
    </row>
    <row r="111" spans="2:5" ht="15" thickBot="1" x14ac:dyDescent="0.25">
      <c r="B111" s="4" t="s">
        <v>56</v>
      </c>
      <c r="C111" s="5">
        <v>208</v>
      </c>
      <c r="D111" s="5">
        <v>179</v>
      </c>
      <c r="E111" s="6">
        <f t="shared" ref="E111:E112" si="9">IF(C111&gt;0,(D111-C111)/C111,"-")</f>
        <v>-0.13942307692307693</v>
      </c>
    </row>
    <row r="112" spans="2:5" ht="15" thickBot="1" x14ac:dyDescent="0.25">
      <c r="B112" s="4" t="s">
        <v>57</v>
      </c>
      <c r="C112" s="5">
        <v>125</v>
      </c>
      <c r="D112" s="5">
        <v>105</v>
      </c>
      <c r="E112" s="6">
        <f t="shared" si="9"/>
        <v>-0.16</v>
      </c>
    </row>
    <row r="113" spans="2:14" x14ac:dyDescent="0.2">
      <c r="B113" s="9"/>
      <c r="C113" s="9"/>
      <c r="D113" s="9"/>
      <c r="E113" s="9"/>
      <c r="F113" s="9"/>
      <c r="G113" s="9"/>
      <c r="H113" s="9"/>
      <c r="I113" s="9"/>
      <c r="J113" s="9"/>
    </row>
    <row r="114" spans="2:14" x14ac:dyDescent="0.2">
      <c r="B114" s="9"/>
      <c r="C114" s="9"/>
      <c r="D114" s="9"/>
      <c r="E114" s="9"/>
      <c r="F114" s="9"/>
      <c r="G114" s="9"/>
      <c r="H114" s="9"/>
      <c r="I114" s="9"/>
      <c r="J114" s="9"/>
    </row>
    <row r="124" spans="2:14" ht="26.25" customHeight="1" thickBot="1" x14ac:dyDescent="0.25">
      <c r="C124" s="26" t="s">
        <v>101</v>
      </c>
      <c r="D124" s="27"/>
      <c r="E124" s="27"/>
      <c r="F124" s="28"/>
      <c r="G124" s="26" t="s">
        <v>102</v>
      </c>
      <c r="H124" s="27"/>
      <c r="I124" s="27"/>
      <c r="J124" s="28"/>
      <c r="K124" s="29" t="s">
        <v>58</v>
      </c>
      <c r="L124" s="30"/>
      <c r="M124" s="30"/>
      <c r="N124" s="30"/>
    </row>
    <row r="125" spans="2:14" ht="29.25" customHeight="1" thickBot="1" x14ac:dyDescent="0.25">
      <c r="C125" s="11" t="s">
        <v>59</v>
      </c>
      <c r="D125" s="12" t="s">
        <v>60</v>
      </c>
      <c r="E125" s="12" t="s">
        <v>61</v>
      </c>
      <c r="F125" s="12" t="s">
        <v>62</v>
      </c>
      <c r="G125" s="11" t="s">
        <v>59</v>
      </c>
      <c r="H125" s="12" t="s">
        <v>60</v>
      </c>
      <c r="I125" s="12" t="s">
        <v>61</v>
      </c>
      <c r="J125" s="12" t="s">
        <v>62</v>
      </c>
      <c r="K125" s="11" t="s">
        <v>59</v>
      </c>
      <c r="L125" s="12" t="s">
        <v>60</v>
      </c>
      <c r="M125" s="12" t="s">
        <v>61</v>
      </c>
      <c r="N125" s="12" t="s">
        <v>62</v>
      </c>
    </row>
    <row r="126" spans="2:14" ht="15" thickBot="1" x14ac:dyDescent="0.25">
      <c r="B126" s="4" t="s">
        <v>63</v>
      </c>
      <c r="C126" s="10">
        <v>6</v>
      </c>
      <c r="D126" s="10">
        <v>2</v>
      </c>
      <c r="E126" s="10">
        <v>1</v>
      </c>
      <c r="F126" s="10">
        <v>9</v>
      </c>
      <c r="G126" s="10">
        <v>4</v>
      </c>
      <c r="H126" s="10">
        <v>4</v>
      </c>
      <c r="I126" s="10">
        <v>0</v>
      </c>
      <c r="J126" s="10">
        <v>8</v>
      </c>
      <c r="K126" s="6">
        <f>IF(C126=0,"-",(G126-C126)/C126)</f>
        <v>-0.33333333333333331</v>
      </c>
      <c r="L126" s="6">
        <f t="shared" ref="L126:N131" si="10">IF(D126=0,"-",(H126-D126)/D126)</f>
        <v>1</v>
      </c>
      <c r="M126" s="6">
        <f t="shared" si="10"/>
        <v>-1</v>
      </c>
      <c r="N126" s="6">
        <f t="shared" si="10"/>
        <v>-0.1111111111111111</v>
      </c>
    </row>
    <row r="127" spans="2:14" ht="15" thickBot="1" x14ac:dyDescent="0.25">
      <c r="B127" s="4" t="s">
        <v>64</v>
      </c>
      <c r="C127" s="10">
        <v>0</v>
      </c>
      <c r="D127" s="10">
        <v>0</v>
      </c>
      <c r="E127" s="10">
        <v>0</v>
      </c>
      <c r="F127" s="10">
        <v>0</v>
      </c>
      <c r="G127" s="10">
        <v>1</v>
      </c>
      <c r="H127" s="10">
        <v>0</v>
      </c>
      <c r="I127" s="10">
        <v>0</v>
      </c>
      <c r="J127" s="10">
        <v>1</v>
      </c>
      <c r="K127" s="6" t="str">
        <f t="shared" ref="K127:K131" si="11">IF(C127=0,"-",(G127-C127)/C127)</f>
        <v>-</v>
      </c>
      <c r="L127" s="6" t="str">
        <f t="shared" si="10"/>
        <v>-</v>
      </c>
      <c r="M127" s="6" t="str">
        <f t="shared" si="10"/>
        <v>-</v>
      </c>
      <c r="N127" s="6" t="str">
        <f t="shared" si="10"/>
        <v>-</v>
      </c>
    </row>
    <row r="128" spans="2:14" ht="15" thickBot="1" x14ac:dyDescent="0.25">
      <c r="B128" s="4" t="s">
        <v>65</v>
      </c>
      <c r="C128" s="10">
        <v>0</v>
      </c>
      <c r="D128" s="10">
        <v>0</v>
      </c>
      <c r="E128" s="10">
        <v>0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6" t="str">
        <f t="shared" si="11"/>
        <v>-</v>
      </c>
      <c r="L128" s="6" t="str">
        <f t="shared" si="10"/>
        <v>-</v>
      </c>
      <c r="M128" s="6" t="str">
        <f t="shared" si="10"/>
        <v>-</v>
      </c>
      <c r="N128" s="6" t="str">
        <f t="shared" si="10"/>
        <v>-</v>
      </c>
    </row>
    <row r="129" spans="2:14" ht="15" thickBot="1" x14ac:dyDescent="0.25">
      <c r="B129" s="7" t="s">
        <v>66</v>
      </c>
      <c r="C129" s="10">
        <v>0</v>
      </c>
      <c r="D129" s="10">
        <v>0</v>
      </c>
      <c r="E129" s="10">
        <v>0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6" t="str">
        <f t="shared" si="11"/>
        <v>-</v>
      </c>
      <c r="L129" s="6" t="str">
        <f t="shared" si="10"/>
        <v>-</v>
      </c>
      <c r="M129" s="6" t="str">
        <f t="shared" si="10"/>
        <v>-</v>
      </c>
      <c r="N129" s="6" t="str">
        <f t="shared" si="10"/>
        <v>-</v>
      </c>
    </row>
    <row r="130" spans="2:14" ht="15" thickBot="1" x14ac:dyDescent="0.25">
      <c r="B130" s="4" t="s">
        <v>67</v>
      </c>
      <c r="C130" s="10">
        <v>0</v>
      </c>
      <c r="D130" s="10">
        <v>0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6" t="str">
        <f t="shared" si="11"/>
        <v>-</v>
      </c>
      <c r="L130" s="6" t="str">
        <f t="shared" si="10"/>
        <v>-</v>
      </c>
      <c r="M130" s="6" t="str">
        <f t="shared" si="10"/>
        <v>-</v>
      </c>
      <c r="N130" s="6" t="str">
        <f t="shared" si="10"/>
        <v>-</v>
      </c>
    </row>
    <row r="131" spans="2:14" ht="15" thickBot="1" x14ac:dyDescent="0.25">
      <c r="B131" s="4" t="s">
        <v>68</v>
      </c>
      <c r="C131" s="10">
        <v>6</v>
      </c>
      <c r="D131" s="10">
        <v>2</v>
      </c>
      <c r="E131" s="10">
        <v>1</v>
      </c>
      <c r="F131" s="10">
        <v>9</v>
      </c>
      <c r="G131" s="10">
        <v>5</v>
      </c>
      <c r="H131" s="10">
        <v>4</v>
      </c>
      <c r="I131" s="10">
        <v>0</v>
      </c>
      <c r="J131" s="10">
        <v>9</v>
      </c>
      <c r="K131" s="6">
        <f t="shared" si="11"/>
        <v>-0.16666666666666666</v>
      </c>
      <c r="L131" s="6">
        <f t="shared" si="10"/>
        <v>1</v>
      </c>
      <c r="M131" s="6">
        <f t="shared" si="10"/>
        <v>-1</v>
      </c>
      <c r="N131" s="6">
        <f t="shared" si="10"/>
        <v>0</v>
      </c>
    </row>
    <row r="132" spans="2:14" ht="15" thickBot="1" x14ac:dyDescent="0.25">
      <c r="B132" s="4" t="s">
        <v>36</v>
      </c>
      <c r="C132" s="6">
        <f>IF(C126=0,"-",C126/(C126+C127))</f>
        <v>1</v>
      </c>
      <c r="D132" s="6">
        <f>IF(D126=0,"-",D126/(D126+D127))</f>
        <v>1</v>
      </c>
      <c r="E132" s="6">
        <f t="shared" ref="E132:J132" si="12">IF(E126=0,"-",E126/(E126+E127))</f>
        <v>1</v>
      </c>
      <c r="F132" s="6">
        <f t="shared" si="12"/>
        <v>1</v>
      </c>
      <c r="G132" s="6">
        <f t="shared" si="12"/>
        <v>0.8</v>
      </c>
      <c r="H132" s="6">
        <f t="shared" si="12"/>
        <v>1</v>
      </c>
      <c r="I132" s="6" t="str">
        <f t="shared" si="12"/>
        <v>-</v>
      </c>
      <c r="J132" s="6">
        <f t="shared" si="12"/>
        <v>0.88888888888888884</v>
      </c>
      <c r="K132" s="6">
        <f>IF(OR(C132="-",G132="-"),"-",(G132-C132)/C132)</f>
        <v>-0.19999999999999996</v>
      </c>
      <c r="L132" s="6">
        <f t="shared" ref="L132:N133" si="13">IF(OR(D132="-",H132="-"),"-",(H132-D132)/D132)</f>
        <v>0</v>
      </c>
      <c r="M132" s="6" t="str">
        <f t="shared" si="13"/>
        <v>-</v>
      </c>
      <c r="N132" s="6">
        <f t="shared" si="13"/>
        <v>-0.11111111111111116</v>
      </c>
    </row>
    <row r="133" spans="2:14" ht="15" thickBot="1" x14ac:dyDescent="0.25">
      <c r="B133" s="4" t="s">
        <v>37</v>
      </c>
      <c r="C133" s="6" t="str">
        <f>IF(C129=0,"-",C129/(C128+C129))</f>
        <v>-</v>
      </c>
      <c r="D133" s="6" t="str">
        <f t="shared" ref="D133:J133" si="14">IF(D129=0,"-",D129/(D128+D129))</f>
        <v>-</v>
      </c>
      <c r="E133" s="6" t="str">
        <f t="shared" si="14"/>
        <v>-</v>
      </c>
      <c r="F133" s="6" t="str">
        <f t="shared" si="14"/>
        <v>-</v>
      </c>
      <c r="G133" s="6" t="str">
        <f t="shared" si="14"/>
        <v>-</v>
      </c>
      <c r="H133" s="6" t="str">
        <f t="shared" si="14"/>
        <v>-</v>
      </c>
      <c r="I133" s="6" t="str">
        <f t="shared" si="14"/>
        <v>-</v>
      </c>
      <c r="J133" s="6" t="str">
        <f t="shared" si="14"/>
        <v>-</v>
      </c>
      <c r="K133" s="6" t="str">
        <f>IF(OR(C133="-",G133="-"),"-",(G133-C133)/C133)</f>
        <v>-</v>
      </c>
      <c r="L133" s="6" t="str">
        <f t="shared" si="13"/>
        <v>-</v>
      </c>
      <c r="M133" s="6" t="str">
        <f t="shared" si="13"/>
        <v>-</v>
      </c>
      <c r="N133" s="6" t="str">
        <f t="shared" si="13"/>
        <v>-</v>
      </c>
    </row>
    <row r="134" spans="2:14" x14ac:dyDescent="0.2">
      <c r="C134" s="13"/>
    </row>
    <row r="135" spans="2:14" x14ac:dyDescent="0.2">
      <c r="C135" s="13"/>
      <c r="M135" s="14"/>
    </row>
    <row r="136" spans="2:14" x14ac:dyDescent="0.2">
      <c r="C136" s="13"/>
    </row>
    <row r="139" spans="2:14" ht="29.25" customHeight="1" thickBot="1" x14ac:dyDescent="0.25">
      <c r="C139" s="26" t="s">
        <v>101</v>
      </c>
      <c r="D139" s="27"/>
      <c r="E139" s="27"/>
      <c r="F139" s="28"/>
      <c r="G139" s="26" t="s">
        <v>102</v>
      </c>
      <c r="H139" s="27"/>
      <c r="I139" s="27"/>
      <c r="J139" s="28"/>
      <c r="K139" s="29" t="s">
        <v>58</v>
      </c>
      <c r="L139" s="30"/>
      <c r="M139" s="30"/>
      <c r="N139" s="30"/>
    </row>
    <row r="140" spans="2:14" ht="57.75" customHeight="1" thickBot="1" x14ac:dyDescent="0.25">
      <c r="C140" s="12" t="s">
        <v>60</v>
      </c>
      <c r="D140" s="12" t="s">
        <v>70</v>
      </c>
      <c r="E140" s="12" t="s">
        <v>69</v>
      </c>
      <c r="F140" s="12" t="s">
        <v>62</v>
      </c>
      <c r="G140" s="12" t="s">
        <v>60</v>
      </c>
      <c r="H140" s="12" t="s">
        <v>70</v>
      </c>
      <c r="I140" s="12" t="s">
        <v>69</v>
      </c>
      <c r="J140" s="12" t="s">
        <v>62</v>
      </c>
      <c r="K140" s="12" t="s">
        <v>60</v>
      </c>
      <c r="L140" s="12" t="s">
        <v>70</v>
      </c>
      <c r="M140" s="12" t="s">
        <v>69</v>
      </c>
      <c r="N140" s="12" t="s">
        <v>62</v>
      </c>
    </row>
    <row r="141" spans="2:14" ht="15" thickBot="1" x14ac:dyDescent="0.25">
      <c r="B141" s="4" t="s">
        <v>71</v>
      </c>
      <c r="C141" s="10">
        <v>8</v>
      </c>
      <c r="D141" s="10">
        <v>0</v>
      </c>
      <c r="E141" s="10">
        <v>3</v>
      </c>
      <c r="F141" s="10">
        <v>11</v>
      </c>
      <c r="G141" s="10">
        <v>15</v>
      </c>
      <c r="H141" s="10">
        <v>0</v>
      </c>
      <c r="I141" s="10">
        <v>0</v>
      </c>
      <c r="J141" s="10">
        <v>15</v>
      </c>
      <c r="K141" s="6">
        <f>IF(C141=0,"-",(G141-C141)/C141)</f>
        <v>0.875</v>
      </c>
      <c r="L141" s="6" t="str">
        <f t="shared" ref="L141:N145" si="15">IF(D141=0,"-",(H141-D141)/D141)</f>
        <v>-</v>
      </c>
      <c r="M141" s="6">
        <f t="shared" si="15"/>
        <v>-1</v>
      </c>
      <c r="N141" s="6">
        <f t="shared" si="15"/>
        <v>0.36363636363636365</v>
      </c>
    </row>
    <row r="142" spans="2:14" ht="15" thickBot="1" x14ac:dyDescent="0.25">
      <c r="B142" s="4" t="s">
        <v>72</v>
      </c>
      <c r="C142" s="10">
        <v>2</v>
      </c>
      <c r="D142" s="10">
        <v>0</v>
      </c>
      <c r="E142" s="10">
        <v>0</v>
      </c>
      <c r="F142" s="10">
        <v>2</v>
      </c>
      <c r="G142" s="10">
        <v>3</v>
      </c>
      <c r="H142" s="10">
        <v>0</v>
      </c>
      <c r="I142" s="10">
        <v>0</v>
      </c>
      <c r="J142" s="10">
        <v>3</v>
      </c>
      <c r="K142" s="6">
        <f t="shared" ref="K142:K145" si="16">IF(C142=0,"-",(G142-C142)/C142)</f>
        <v>0.5</v>
      </c>
      <c r="L142" s="6" t="str">
        <f t="shared" si="15"/>
        <v>-</v>
      </c>
      <c r="M142" s="6" t="str">
        <f t="shared" si="15"/>
        <v>-</v>
      </c>
      <c r="N142" s="6">
        <f t="shared" si="15"/>
        <v>0.5</v>
      </c>
    </row>
    <row r="143" spans="2:14" ht="15" thickBot="1" x14ac:dyDescent="0.25">
      <c r="B143" s="4" t="s">
        <v>73</v>
      </c>
      <c r="C143" s="10">
        <v>36</v>
      </c>
      <c r="D143" s="10">
        <v>0</v>
      </c>
      <c r="E143" s="10">
        <v>4</v>
      </c>
      <c r="F143" s="10">
        <v>40</v>
      </c>
      <c r="G143" s="10">
        <v>31</v>
      </c>
      <c r="H143" s="10">
        <v>0</v>
      </c>
      <c r="I143" s="10">
        <v>2</v>
      </c>
      <c r="J143" s="10">
        <v>33</v>
      </c>
      <c r="K143" s="6">
        <f t="shared" si="16"/>
        <v>-0.1388888888888889</v>
      </c>
      <c r="L143" s="6" t="str">
        <f t="shared" si="15"/>
        <v>-</v>
      </c>
      <c r="M143" s="6">
        <f t="shared" si="15"/>
        <v>-0.5</v>
      </c>
      <c r="N143" s="6">
        <f t="shared" si="15"/>
        <v>-0.17499999999999999</v>
      </c>
    </row>
    <row r="144" spans="2:14" ht="15" thickBot="1" x14ac:dyDescent="0.25">
      <c r="B144" s="4" t="s">
        <v>74</v>
      </c>
      <c r="C144" s="10">
        <v>6</v>
      </c>
      <c r="D144" s="10">
        <v>0</v>
      </c>
      <c r="E144" s="10">
        <v>1</v>
      </c>
      <c r="F144" s="10">
        <v>7</v>
      </c>
      <c r="G144" s="10">
        <v>10</v>
      </c>
      <c r="H144" s="10">
        <v>0</v>
      </c>
      <c r="I144" s="10">
        <v>0</v>
      </c>
      <c r="J144" s="10">
        <v>10</v>
      </c>
      <c r="K144" s="6">
        <f t="shared" si="16"/>
        <v>0.66666666666666663</v>
      </c>
      <c r="L144" s="6" t="str">
        <f t="shared" si="15"/>
        <v>-</v>
      </c>
      <c r="M144" s="6">
        <f t="shared" si="15"/>
        <v>-1</v>
      </c>
      <c r="N144" s="6">
        <f t="shared" si="15"/>
        <v>0.42857142857142855</v>
      </c>
    </row>
    <row r="145" spans="2:14" ht="15" thickBot="1" x14ac:dyDescent="0.25">
      <c r="B145" s="4" t="s">
        <v>75</v>
      </c>
      <c r="C145" s="10">
        <v>0</v>
      </c>
      <c r="D145" s="10">
        <v>0</v>
      </c>
      <c r="E145" s="10">
        <v>0</v>
      </c>
      <c r="F145" s="10">
        <v>0</v>
      </c>
      <c r="G145" s="10">
        <v>1</v>
      </c>
      <c r="H145" s="10">
        <v>0</v>
      </c>
      <c r="I145" s="10">
        <v>0</v>
      </c>
      <c r="J145" s="10">
        <v>1</v>
      </c>
      <c r="K145" s="6" t="str">
        <f t="shared" si="16"/>
        <v>-</v>
      </c>
      <c r="L145" s="6" t="str">
        <f t="shared" si="15"/>
        <v>-</v>
      </c>
      <c r="M145" s="6" t="str">
        <f t="shared" si="15"/>
        <v>-</v>
      </c>
      <c r="N145" s="6" t="str">
        <f t="shared" si="15"/>
        <v>-</v>
      </c>
    </row>
    <row r="146" spans="2:14" ht="15" thickBot="1" x14ac:dyDescent="0.25">
      <c r="B146" s="7" t="s">
        <v>68</v>
      </c>
      <c r="C146" s="10">
        <v>52</v>
      </c>
      <c r="D146" s="10">
        <v>0</v>
      </c>
      <c r="E146" s="10">
        <v>8</v>
      </c>
      <c r="F146" s="10">
        <v>60</v>
      </c>
      <c r="G146" s="10">
        <v>60</v>
      </c>
      <c r="H146" s="10">
        <v>0</v>
      </c>
      <c r="I146" s="10">
        <v>2</v>
      </c>
      <c r="J146" s="10">
        <v>62</v>
      </c>
      <c r="K146" s="6">
        <f t="shared" ref="K146" si="17">IF(C146=0,"-",(G146-C146)/C146)</f>
        <v>0.15384615384615385</v>
      </c>
      <c r="L146" s="6" t="str">
        <f t="shared" ref="L146" si="18">IF(D146=0,"-",(H146-D146)/D146)</f>
        <v>-</v>
      </c>
      <c r="M146" s="6">
        <f t="shared" ref="M146" si="19">IF(E146=0,"-",(I146-E146)/E146)</f>
        <v>-0.75</v>
      </c>
      <c r="N146" s="6">
        <f t="shared" ref="N146" si="20">IF(F146=0,"-",(J146-F146)/F146)</f>
        <v>3.3333333333333333E-2</v>
      </c>
    </row>
    <row r="147" spans="2:14" ht="29.25" thickBot="1" x14ac:dyDescent="0.25">
      <c r="B147" s="7" t="s">
        <v>76</v>
      </c>
      <c r="C147" s="6">
        <f t="shared" ref="C147:J148" si="21">IF(C141=0,"-",(C141/(C141+C143)))</f>
        <v>0.18181818181818182</v>
      </c>
      <c r="D147" s="6" t="str">
        <f t="shared" si="21"/>
        <v>-</v>
      </c>
      <c r="E147" s="6">
        <f t="shared" si="21"/>
        <v>0.42857142857142855</v>
      </c>
      <c r="F147" s="6">
        <f t="shared" si="21"/>
        <v>0.21568627450980393</v>
      </c>
      <c r="G147" s="6">
        <f t="shared" si="21"/>
        <v>0.32608695652173914</v>
      </c>
      <c r="H147" s="6" t="str">
        <f t="shared" si="21"/>
        <v>-</v>
      </c>
      <c r="I147" s="6" t="str">
        <f t="shared" si="21"/>
        <v>-</v>
      </c>
      <c r="J147" s="6">
        <f t="shared" si="21"/>
        <v>0.3125</v>
      </c>
      <c r="K147" s="6">
        <f>IF(OR(C147="-",G147="-"),"-",(G147-C147)/C147)</f>
        <v>0.79347826086956519</v>
      </c>
      <c r="L147" s="6" t="str">
        <f t="shared" ref="L147:N148" si="22">IF(OR(D147="-",H147="-"),"-",(H147-D147)/D147)</f>
        <v>-</v>
      </c>
      <c r="M147" s="6" t="str">
        <f t="shared" si="22"/>
        <v>-</v>
      </c>
      <c r="N147" s="6">
        <f t="shared" si="22"/>
        <v>0.4488636363636363</v>
      </c>
    </row>
    <row r="148" spans="2:14" ht="29.25" thickBot="1" x14ac:dyDescent="0.25">
      <c r="B148" s="7" t="s">
        <v>77</v>
      </c>
      <c r="C148" s="6">
        <f t="shared" si="21"/>
        <v>0.25</v>
      </c>
      <c r="D148" s="6" t="str">
        <f t="shared" si="21"/>
        <v>-</v>
      </c>
      <c r="E148" s="6" t="str">
        <f t="shared" si="21"/>
        <v>-</v>
      </c>
      <c r="F148" s="6">
        <f t="shared" si="21"/>
        <v>0.22222222222222221</v>
      </c>
      <c r="G148" s="6">
        <f t="shared" si="21"/>
        <v>0.23076923076923078</v>
      </c>
      <c r="H148" s="6" t="str">
        <f t="shared" si="21"/>
        <v>-</v>
      </c>
      <c r="I148" s="6" t="str">
        <f t="shared" si="21"/>
        <v>-</v>
      </c>
      <c r="J148" s="6">
        <f t="shared" si="21"/>
        <v>0.23076923076923078</v>
      </c>
      <c r="K148" s="6">
        <f>IF(OR(C148="-",G148="-"),"-",(G148-C148)/C148)</f>
        <v>-7.6923076923076872E-2</v>
      </c>
      <c r="L148" s="6" t="str">
        <f t="shared" si="22"/>
        <v>-</v>
      </c>
      <c r="M148" s="6" t="str">
        <f t="shared" si="22"/>
        <v>-</v>
      </c>
      <c r="N148" s="6">
        <f t="shared" si="22"/>
        <v>3.8461538461538575E-2</v>
      </c>
    </row>
    <row r="149" spans="2:14" ht="14.25" x14ac:dyDescent="0.2">
      <c r="B149" s="7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</row>
    <row r="152" spans="2:14" ht="14.25" x14ac:dyDescent="0.2">
      <c r="B152" s="7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</row>
    <row r="153" spans="2:14" ht="14.25" x14ac:dyDescent="0.2">
      <c r="B153" s="7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</row>
    <row r="154" spans="2:14" ht="29.25" customHeight="1" thickBot="1" x14ac:dyDescent="0.25">
      <c r="B154" s="7"/>
      <c r="C154" s="8" t="s">
        <v>101</v>
      </c>
      <c r="D154" s="8" t="s">
        <v>102</v>
      </c>
      <c r="E154" s="8" t="s">
        <v>99</v>
      </c>
    </row>
    <row r="155" spans="2:14" ht="15" thickBot="1" x14ac:dyDescent="0.25">
      <c r="B155" s="4" t="s">
        <v>94</v>
      </c>
      <c r="C155" s="19">
        <v>42</v>
      </c>
      <c r="D155" s="19">
        <v>49</v>
      </c>
      <c r="E155" s="18">
        <f>IF(C155=0,"-",(D155-C155)/C155)</f>
        <v>0.16666666666666666</v>
      </c>
      <c r="F155" s="18"/>
      <c r="G155" s="18"/>
      <c r="H155" s="18"/>
      <c r="I155" s="18"/>
      <c r="J155" s="18"/>
      <c r="K155" s="18"/>
      <c r="L155" s="18"/>
      <c r="M155" s="18"/>
      <c r="N155" s="18"/>
    </row>
    <row r="156" spans="2:14" ht="15" thickBot="1" x14ac:dyDescent="0.25">
      <c r="B156" s="4" t="s">
        <v>95</v>
      </c>
      <c r="C156" s="19">
        <v>10</v>
      </c>
      <c r="D156" s="19">
        <v>10</v>
      </c>
      <c r="E156" s="18">
        <f t="shared" ref="E156:E157" si="23">IF(C156=0,"-",(D156-C156)/C156)</f>
        <v>0</v>
      </c>
      <c r="F156" s="18"/>
      <c r="G156" s="18"/>
      <c r="H156" s="18"/>
      <c r="I156" s="18"/>
      <c r="J156" s="18"/>
      <c r="K156" s="18"/>
      <c r="L156" s="18"/>
      <c r="M156" s="18"/>
      <c r="N156" s="18"/>
    </row>
    <row r="157" spans="2:14" ht="15" thickBot="1" x14ac:dyDescent="0.25">
      <c r="B157" s="4" t="s">
        <v>96</v>
      </c>
      <c r="C157" s="19">
        <v>0</v>
      </c>
      <c r="D157" s="19">
        <v>1</v>
      </c>
      <c r="E157" s="18" t="str">
        <f t="shared" si="23"/>
        <v>-</v>
      </c>
      <c r="F157" s="18"/>
      <c r="G157" s="18"/>
      <c r="H157" s="18"/>
      <c r="I157" s="18"/>
      <c r="J157" s="18"/>
      <c r="K157" s="18"/>
      <c r="L157" s="18"/>
      <c r="M157" s="18"/>
      <c r="N157" s="18"/>
    </row>
    <row r="158" spans="2:14" ht="15" thickBot="1" x14ac:dyDescent="0.25">
      <c r="B158" s="4" t="s">
        <v>97</v>
      </c>
      <c r="C158" s="18">
        <f>IF(C155=0,"-",C155/(C155+C156+C157))</f>
        <v>0.80769230769230771</v>
      </c>
      <c r="D158" s="18">
        <f>IF(D155=0,"-",D155/(D155+D156+D157))</f>
        <v>0.81666666666666665</v>
      </c>
      <c r="E158" s="18">
        <f>IF(OR(C158="-",D158="-"),"-",(D158-C158)/C158)</f>
        <v>1.1111111111111072E-2</v>
      </c>
      <c r="F158" s="18"/>
      <c r="G158" s="18"/>
      <c r="H158" s="18"/>
      <c r="I158" s="18"/>
      <c r="J158" s="18"/>
      <c r="K158" s="18"/>
      <c r="L158" s="18"/>
      <c r="M158" s="18"/>
      <c r="N158" s="18"/>
    </row>
    <row r="159" spans="2:14" ht="14.25" x14ac:dyDescent="0.2">
      <c r="B159" s="7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</row>
    <row r="160" spans="2:14" ht="14.25" x14ac:dyDescent="0.2">
      <c r="B160" s="7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</row>
    <row r="161" spans="2:14" ht="14.25" x14ac:dyDescent="0.2">
      <c r="B161" s="7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</row>
    <row r="163" spans="2:14" ht="42.75" customHeight="1" thickBot="1" x14ac:dyDescent="0.25">
      <c r="C163" s="8" t="s">
        <v>101</v>
      </c>
      <c r="D163" s="8" t="s">
        <v>102</v>
      </c>
      <c r="E163" s="8" t="s">
        <v>99</v>
      </c>
    </row>
    <row r="164" spans="2:14" ht="20.100000000000001" customHeight="1" thickBot="1" x14ac:dyDescent="0.25">
      <c r="B164" s="4" t="s">
        <v>38</v>
      </c>
      <c r="C164" s="5">
        <v>9</v>
      </c>
      <c r="D164" s="5">
        <v>9</v>
      </c>
      <c r="E164" s="6">
        <f>IF(C164=0,"-",(D164-C164)/C164)</f>
        <v>0</v>
      </c>
    </row>
    <row r="165" spans="2:14" ht="20.100000000000001" customHeight="1" thickBot="1" x14ac:dyDescent="0.25">
      <c r="B165" s="4" t="s">
        <v>41</v>
      </c>
      <c r="C165" s="5">
        <v>4</v>
      </c>
      <c r="D165" s="5">
        <v>7</v>
      </c>
      <c r="E165" s="6">
        <f t="shared" ref="E165:E166" si="24">IF(C165=0,"-",(D165-C165)/C165)</f>
        <v>0.75</v>
      </c>
    </row>
    <row r="166" spans="2:14" ht="20.100000000000001" customHeight="1" thickBot="1" x14ac:dyDescent="0.25">
      <c r="B166" s="4" t="s">
        <v>42</v>
      </c>
      <c r="C166" s="5">
        <v>5</v>
      </c>
      <c r="D166" s="5">
        <v>1</v>
      </c>
      <c r="E166" s="6">
        <f t="shared" si="24"/>
        <v>-0.8</v>
      </c>
    </row>
    <row r="167" spans="2:14" ht="20.100000000000001" customHeight="1" thickBot="1" x14ac:dyDescent="0.25">
      <c r="B167" s="4" t="s">
        <v>98</v>
      </c>
      <c r="C167" s="6">
        <f>IF(C164=0,"-",(C165+C166)/C164)</f>
        <v>1</v>
      </c>
      <c r="D167" s="6">
        <f>IF(D164=0,"-",(D165+D166)/D164)</f>
        <v>0.88888888888888884</v>
      </c>
      <c r="E167" s="6">
        <f t="shared" ref="E167:E169" si="25">IF(OR(C167="-",D167="-"),"-",(D167-C167)/C167)</f>
        <v>-0.11111111111111116</v>
      </c>
    </row>
    <row r="168" spans="2:14" ht="20.100000000000001" customHeight="1" thickBot="1" x14ac:dyDescent="0.25">
      <c r="B168" s="4" t="s">
        <v>39</v>
      </c>
      <c r="C168" s="6">
        <v>1</v>
      </c>
      <c r="D168" s="6">
        <v>1</v>
      </c>
      <c r="E168" s="6">
        <f t="shared" si="25"/>
        <v>0</v>
      </c>
    </row>
    <row r="169" spans="2:14" ht="20.100000000000001" customHeight="1" thickBot="1" x14ac:dyDescent="0.25">
      <c r="B169" s="4" t="s">
        <v>40</v>
      </c>
      <c r="C169" s="6">
        <v>1</v>
      </c>
      <c r="D169" s="6">
        <v>0.5</v>
      </c>
      <c r="E169" s="6">
        <f t="shared" si="25"/>
        <v>-0.5</v>
      </c>
    </row>
    <row r="170" spans="2:14" ht="20.100000000000001" customHeight="1" x14ac:dyDescent="0.2">
      <c r="B170" s="7"/>
      <c r="C170" s="18"/>
      <c r="D170" s="18"/>
      <c r="E170" s="18"/>
    </row>
    <row r="175" spans="2:14" ht="42.75" customHeight="1" thickBot="1" x14ac:dyDescent="0.25">
      <c r="C175" s="8" t="s">
        <v>101</v>
      </c>
      <c r="D175" s="8" t="s">
        <v>102</v>
      </c>
      <c r="E175" s="8" t="s">
        <v>99</v>
      </c>
    </row>
    <row r="176" spans="2:14" ht="15" thickBot="1" x14ac:dyDescent="0.25">
      <c r="B176" s="15" t="s">
        <v>81</v>
      </c>
      <c r="C176" s="5">
        <v>7</v>
      </c>
      <c r="D176" s="5">
        <v>6</v>
      </c>
      <c r="E176" s="6">
        <f>IF(C176=0,"-",(D176-C176)/C176)</f>
        <v>-0.14285714285714285</v>
      </c>
      <c r="H176" s="13"/>
    </row>
    <row r="177" spans="2:10" ht="15" thickBot="1" x14ac:dyDescent="0.25">
      <c r="B177" s="4" t="s">
        <v>43</v>
      </c>
      <c r="C177" s="5">
        <v>4</v>
      </c>
      <c r="D177" s="5">
        <v>4</v>
      </c>
      <c r="E177" s="6">
        <f t="shared" ref="E177:E183" si="26">IF(C177=0,"-",(D177-C177)/C177)</f>
        <v>0</v>
      </c>
      <c r="H177" s="13"/>
    </row>
    <row r="178" spans="2:10" ht="15" thickBot="1" x14ac:dyDescent="0.25">
      <c r="B178" s="4" t="s">
        <v>47</v>
      </c>
      <c r="C178" s="5">
        <v>3</v>
      </c>
      <c r="D178" s="5">
        <v>2</v>
      </c>
      <c r="E178" s="6">
        <f t="shared" si="26"/>
        <v>-0.33333333333333331</v>
      </c>
      <c r="H178" s="13"/>
    </row>
    <row r="179" spans="2:10" ht="15" thickBot="1" x14ac:dyDescent="0.25">
      <c r="B179" s="4" t="s">
        <v>78</v>
      </c>
      <c r="C179" s="5">
        <v>0</v>
      </c>
      <c r="D179" s="5">
        <v>0</v>
      </c>
      <c r="E179" s="6" t="str">
        <f t="shared" si="26"/>
        <v>-</v>
      </c>
      <c r="H179" s="13"/>
    </row>
    <row r="180" spans="2:10" ht="15" thickBot="1" x14ac:dyDescent="0.25">
      <c r="B180" s="15" t="s">
        <v>79</v>
      </c>
      <c r="C180" s="5">
        <v>52</v>
      </c>
      <c r="D180" s="5">
        <v>60</v>
      </c>
      <c r="E180" s="6">
        <f t="shared" si="26"/>
        <v>0.15384615384615385</v>
      </c>
      <c r="H180" s="13"/>
    </row>
    <row r="181" spans="2:10" ht="15" thickBot="1" x14ac:dyDescent="0.25">
      <c r="B181" s="4" t="s">
        <v>47</v>
      </c>
      <c r="C181" s="5">
        <v>46</v>
      </c>
      <c r="D181" s="5">
        <v>60</v>
      </c>
      <c r="E181" s="6">
        <f t="shared" si="26"/>
        <v>0.30434782608695654</v>
      </c>
      <c r="H181" s="13"/>
    </row>
    <row r="182" spans="2:10" ht="15" thickBot="1" x14ac:dyDescent="0.25">
      <c r="B182" s="4" t="s">
        <v>70</v>
      </c>
      <c r="C182" s="5">
        <v>0</v>
      </c>
      <c r="D182" s="5">
        <v>0</v>
      </c>
      <c r="E182" s="6" t="str">
        <f t="shared" si="26"/>
        <v>-</v>
      </c>
      <c r="H182" s="13"/>
    </row>
    <row r="183" spans="2:10" ht="15" thickBot="1" x14ac:dyDescent="0.25">
      <c r="B183" s="4" t="s">
        <v>80</v>
      </c>
      <c r="C183" s="5">
        <v>6</v>
      </c>
      <c r="D183" s="5">
        <v>0</v>
      </c>
      <c r="E183" s="6">
        <f t="shared" si="26"/>
        <v>-1</v>
      </c>
      <c r="H183" s="13"/>
    </row>
    <row r="184" spans="2:10" x14ac:dyDescent="0.2">
      <c r="B184" s="9"/>
      <c r="C184" s="9"/>
      <c r="D184" s="9"/>
      <c r="E184" s="9"/>
      <c r="F184" s="9"/>
      <c r="G184" s="9"/>
      <c r="H184" s="9"/>
      <c r="I184" s="9"/>
      <c r="J184" s="9"/>
    </row>
    <row r="185" spans="2:10" x14ac:dyDescent="0.2">
      <c r="B185" s="9"/>
      <c r="C185" s="9"/>
      <c r="D185" s="9"/>
      <c r="E185" s="9"/>
      <c r="F185" s="9"/>
      <c r="G185" s="9"/>
      <c r="H185" s="9"/>
      <c r="I185" s="9"/>
      <c r="J185" s="9"/>
    </row>
    <row r="194" spans="2:5" ht="42.75" customHeight="1" thickBot="1" x14ac:dyDescent="0.25">
      <c r="C194" s="8" t="s">
        <v>101</v>
      </c>
      <c r="D194" s="8" t="s">
        <v>102</v>
      </c>
      <c r="E194" s="8" t="s">
        <v>99</v>
      </c>
    </row>
    <row r="195" spans="2:5" ht="15" thickBot="1" x14ac:dyDescent="0.25">
      <c r="B195" s="4" t="s">
        <v>82</v>
      </c>
      <c r="C195" s="5">
        <v>0</v>
      </c>
      <c r="D195" s="5">
        <v>6</v>
      </c>
      <c r="E195" s="6" t="str">
        <f t="shared" ref="E195:E198" si="27">IF(C195=0,"-",(D195-C195)/C195)</f>
        <v>-</v>
      </c>
    </row>
    <row r="196" spans="2:5" ht="15" thickBot="1" x14ac:dyDescent="0.25">
      <c r="B196" s="4" t="s">
        <v>83</v>
      </c>
      <c r="C196" s="5">
        <v>0</v>
      </c>
      <c r="D196" s="5">
        <v>0</v>
      </c>
      <c r="E196" s="6" t="str">
        <f t="shared" si="27"/>
        <v>-</v>
      </c>
    </row>
    <row r="197" spans="2:5" ht="15" thickBot="1" x14ac:dyDescent="0.25">
      <c r="B197" s="4" t="s">
        <v>84</v>
      </c>
      <c r="C197" s="5">
        <v>0</v>
      </c>
      <c r="D197" s="5">
        <v>6</v>
      </c>
      <c r="E197" s="6" t="str">
        <f t="shared" si="27"/>
        <v>-</v>
      </c>
    </row>
    <row r="198" spans="2:5" ht="15" thickBot="1" x14ac:dyDescent="0.25">
      <c r="B198" s="4" t="s">
        <v>85</v>
      </c>
      <c r="C198" s="5">
        <v>0</v>
      </c>
      <c r="D198" s="5">
        <v>4</v>
      </c>
      <c r="E198" s="6" t="str">
        <f t="shared" si="27"/>
        <v>-</v>
      </c>
    </row>
    <row r="199" spans="2:5" ht="14.25" x14ac:dyDescent="0.2">
      <c r="B199" s="7"/>
      <c r="C199" s="19"/>
      <c r="D199" s="19"/>
      <c r="E199" s="18"/>
    </row>
    <row r="204" spans="2:5" ht="42.75" customHeight="1" thickBot="1" x14ac:dyDescent="0.25">
      <c r="C204" s="8" t="s">
        <v>101</v>
      </c>
      <c r="D204" s="8" t="s">
        <v>102</v>
      </c>
      <c r="E204" s="8" t="s">
        <v>99</v>
      </c>
    </row>
    <row r="205" spans="2:5" ht="20.100000000000001" customHeight="1" thickBot="1" x14ac:dyDescent="0.25">
      <c r="B205" s="16" t="s">
        <v>88</v>
      </c>
      <c r="C205" s="5"/>
      <c r="D205" s="5"/>
      <c r="E205" s="6" t="str">
        <f t="shared" ref="E205:E208" si="28">IF(C205=0,"-",(D205-C205)/C205)</f>
        <v>-</v>
      </c>
    </row>
    <row r="206" spans="2:5" ht="20.100000000000001" customHeight="1" thickBot="1" x14ac:dyDescent="0.25">
      <c r="B206" s="17" t="s">
        <v>89</v>
      </c>
      <c r="C206" s="5">
        <v>0</v>
      </c>
      <c r="D206" s="5">
        <v>6</v>
      </c>
      <c r="E206" s="6" t="str">
        <f t="shared" si="28"/>
        <v>-</v>
      </c>
    </row>
    <row r="207" spans="2:5" ht="20.100000000000001" customHeight="1" thickBot="1" x14ac:dyDescent="0.25">
      <c r="B207" s="17" t="s">
        <v>86</v>
      </c>
      <c r="C207" s="5">
        <v>0</v>
      </c>
      <c r="D207" s="5">
        <v>6</v>
      </c>
      <c r="E207" s="6" t="str">
        <f t="shared" si="28"/>
        <v>-</v>
      </c>
    </row>
    <row r="208" spans="2:5" ht="20.100000000000001" customHeight="1" thickBot="1" x14ac:dyDescent="0.25">
      <c r="B208" s="17" t="s">
        <v>87</v>
      </c>
      <c r="C208" s="5">
        <v>0</v>
      </c>
      <c r="D208" s="5">
        <v>0</v>
      </c>
      <c r="E208" s="6" t="str">
        <f t="shared" si="28"/>
        <v>-</v>
      </c>
    </row>
    <row r="209" spans="2:5" ht="20.100000000000001" customHeight="1" thickBot="1" x14ac:dyDescent="0.25">
      <c r="B209" s="17" t="s">
        <v>90</v>
      </c>
      <c r="C209" s="5"/>
      <c r="D209" s="5"/>
      <c r="E209" s="6"/>
    </row>
    <row r="210" spans="2:5" ht="20.100000000000001" customHeight="1" thickBot="1" x14ac:dyDescent="0.25">
      <c r="B210" s="17" t="s">
        <v>89</v>
      </c>
      <c r="C210" s="5">
        <v>0</v>
      </c>
      <c r="D210" s="5">
        <v>0</v>
      </c>
      <c r="E210" s="6" t="str">
        <f>IF(C210=0,"-",(D210-C210)/C210)</f>
        <v>-</v>
      </c>
    </row>
    <row r="211" spans="2:5" ht="15" thickBot="1" x14ac:dyDescent="0.25">
      <c r="B211" s="17" t="s">
        <v>86</v>
      </c>
      <c r="C211" s="5">
        <v>0</v>
      </c>
      <c r="D211" s="5">
        <v>0</v>
      </c>
      <c r="E211" s="6" t="str">
        <f t="shared" ref="E211:E212" si="29">IF(C211=0,"-",(D211-C211)/C211)</f>
        <v>-</v>
      </c>
    </row>
    <row r="212" spans="2:5" ht="15" thickBot="1" x14ac:dyDescent="0.25">
      <c r="B212" s="17" t="s">
        <v>87</v>
      </c>
      <c r="C212" s="5">
        <v>0</v>
      </c>
      <c r="D212" s="5">
        <v>0</v>
      </c>
      <c r="E212" s="6" t="str">
        <f t="shared" si="29"/>
        <v>-</v>
      </c>
    </row>
    <row r="213" spans="2:5" ht="14.25" x14ac:dyDescent="0.2">
      <c r="B213" s="21"/>
      <c r="C213" s="19"/>
      <c r="D213" s="19"/>
      <c r="E213" s="18"/>
    </row>
    <row r="218" spans="2:5" ht="42.75" customHeight="1" thickBot="1" x14ac:dyDescent="0.25">
      <c r="C218" s="8" t="s">
        <v>101</v>
      </c>
      <c r="D218" s="8" t="s">
        <v>102</v>
      </c>
      <c r="E218" s="8" t="s">
        <v>99</v>
      </c>
    </row>
    <row r="219" spans="2:5" ht="15" thickBot="1" x14ac:dyDescent="0.25">
      <c r="B219" s="16" t="s">
        <v>91</v>
      </c>
      <c r="C219" s="5">
        <v>2</v>
      </c>
      <c r="D219" s="5">
        <v>3</v>
      </c>
      <c r="E219" s="6">
        <f t="shared" ref="E219:E221" si="30">IF(C219=0,"-",(D219-C219)/C219)</f>
        <v>0.5</v>
      </c>
    </row>
    <row r="220" spans="2:5" ht="15" thickBot="1" x14ac:dyDescent="0.25">
      <c r="B220" s="16" t="s">
        <v>92</v>
      </c>
      <c r="C220" s="5">
        <v>1</v>
      </c>
      <c r="D220" s="5">
        <v>6</v>
      </c>
      <c r="E220" s="6">
        <f t="shared" si="30"/>
        <v>5</v>
      </c>
    </row>
    <row r="221" spans="2:5" ht="15" thickBot="1" x14ac:dyDescent="0.25">
      <c r="B221" s="16" t="s">
        <v>93</v>
      </c>
      <c r="C221" s="5">
        <v>4</v>
      </c>
      <c r="D221" s="5">
        <v>8</v>
      </c>
      <c r="E221" s="6">
        <f t="shared" si="30"/>
        <v>1</v>
      </c>
    </row>
    <row r="222" spans="2:5" ht="15" thickBot="1" x14ac:dyDescent="0.25">
      <c r="C222" s="5"/>
      <c r="D222" s="5"/>
      <c r="E222" s="6"/>
    </row>
    <row r="223" spans="2:5" ht="15" thickBot="1" x14ac:dyDescent="0.25">
      <c r="C223" s="5"/>
      <c r="D223" s="5"/>
      <c r="E223" s="6"/>
    </row>
    <row r="224" spans="2:5" ht="15" thickBot="1" x14ac:dyDescent="0.25">
      <c r="C224" s="5"/>
      <c r="D224" s="5"/>
      <c r="E224" s="6"/>
    </row>
    <row r="225" spans="3:5" ht="15" thickBot="1" x14ac:dyDescent="0.25">
      <c r="C225" s="5"/>
      <c r="D225" s="5"/>
      <c r="E225" s="6"/>
    </row>
    <row r="226" spans="3:5" ht="15" thickBot="1" x14ac:dyDescent="0.25">
      <c r="C226" s="5"/>
      <c r="D226" s="5"/>
      <c r="E226" s="6"/>
    </row>
  </sheetData>
  <mergeCells count="6">
    <mergeCell ref="C124:F124"/>
    <mergeCell ref="G124:J124"/>
    <mergeCell ref="K124:N124"/>
    <mergeCell ref="C139:F139"/>
    <mergeCell ref="G139:J139"/>
    <mergeCell ref="K139:N139"/>
  </mergeCells>
  <pageMargins left="0.70866141732283472" right="0.70866141732283472" top="0.74803149606299213" bottom="0.74803149606299213" header="0.31496062992125984" footer="0.31496062992125984"/>
  <pageSetup paperSize="9" scale="11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26"/>
  <sheetViews>
    <sheetView workbookViewId="0"/>
  </sheetViews>
  <sheetFormatPr baseColWidth="10" defaultRowHeight="12.75" x14ac:dyDescent="0.2"/>
  <cols>
    <col min="2" max="2" width="56.875" bestFit="1" customWidth="1"/>
    <col min="3" max="4" width="12.5" customWidth="1"/>
    <col min="5" max="5" width="12.75" customWidth="1"/>
    <col min="6" max="6" width="8.75" bestFit="1" customWidth="1"/>
    <col min="7" max="7" width="11.625" customWidth="1"/>
    <col min="8" max="8" width="12.125" customWidth="1"/>
    <col min="9" max="9" width="12.75" customWidth="1"/>
    <col min="10" max="10" width="8.75" bestFit="1" customWidth="1"/>
    <col min="11" max="11" width="11.625" bestFit="1" customWidth="1"/>
    <col min="12" max="12" width="12" bestFit="1" customWidth="1"/>
    <col min="13" max="13" width="12.75" customWidth="1"/>
    <col min="14" max="14" width="9.625" bestFit="1" customWidth="1"/>
  </cols>
  <sheetData>
    <row r="1" spans="1:5" ht="15" thickBot="1" x14ac:dyDescent="0.25">
      <c r="A1" s="5"/>
      <c r="B1" s="5"/>
    </row>
    <row r="2" spans="1:5" ht="15" thickBot="1" x14ac:dyDescent="0.25">
      <c r="A2" s="5"/>
      <c r="B2" s="5"/>
    </row>
    <row r="3" spans="1:5" ht="15" thickBot="1" x14ac:dyDescent="0.25">
      <c r="A3" s="5"/>
      <c r="B3" s="5"/>
    </row>
    <row r="11" spans="1:5" ht="27" customHeight="1" x14ac:dyDescent="0.2">
      <c r="B11" s="20" t="str">
        <f>Portada!B9</f>
        <v>2º Trimestre 2019</v>
      </c>
    </row>
    <row r="13" spans="1:5" ht="42.75" customHeight="1" thickBot="1" x14ac:dyDescent="0.25">
      <c r="C13" s="8" t="s">
        <v>101</v>
      </c>
      <c r="D13" s="8" t="s">
        <v>102</v>
      </c>
      <c r="E13" s="8" t="s">
        <v>99</v>
      </c>
    </row>
    <row r="14" spans="1:5" ht="20.100000000000001" customHeight="1" thickBot="1" x14ac:dyDescent="0.25">
      <c r="B14" s="4" t="s">
        <v>22</v>
      </c>
      <c r="C14" s="5">
        <v>1326</v>
      </c>
      <c r="D14" s="5">
        <v>1409</v>
      </c>
      <c r="E14" s="6">
        <f>IF(C14&gt;0,(D14-C14)/C14,"-")</f>
        <v>6.2594268476621417E-2</v>
      </c>
    </row>
    <row r="15" spans="1:5" ht="20.100000000000001" customHeight="1" thickBot="1" x14ac:dyDescent="0.25">
      <c r="B15" s="4" t="s">
        <v>17</v>
      </c>
      <c r="C15" s="5">
        <v>1291</v>
      </c>
      <c r="D15" s="5">
        <v>1349</v>
      </c>
      <c r="E15" s="6">
        <f t="shared" ref="E15:E23" si="0">IF(C15&gt;0,(D15-C15)/C15,"-")</f>
        <v>4.4926413632842756E-2</v>
      </c>
    </row>
    <row r="16" spans="1:5" ht="20.100000000000001" customHeight="1" thickBot="1" x14ac:dyDescent="0.25">
      <c r="B16" s="4" t="s">
        <v>18</v>
      </c>
      <c r="C16" s="5">
        <v>999</v>
      </c>
      <c r="D16" s="5">
        <v>951</v>
      </c>
      <c r="E16" s="6">
        <f t="shared" si="0"/>
        <v>-4.8048048048048048E-2</v>
      </c>
    </row>
    <row r="17" spans="2:5" ht="20.100000000000001" customHeight="1" thickBot="1" x14ac:dyDescent="0.25">
      <c r="B17" s="4" t="s">
        <v>19</v>
      </c>
      <c r="C17" s="5">
        <v>292</v>
      </c>
      <c r="D17" s="5">
        <v>398</v>
      </c>
      <c r="E17" s="6">
        <f t="shared" si="0"/>
        <v>0.36301369863013699</v>
      </c>
    </row>
    <row r="18" spans="2:5" ht="20.100000000000001" customHeight="1" thickBot="1" x14ac:dyDescent="0.25">
      <c r="B18" s="4" t="s">
        <v>20</v>
      </c>
      <c r="C18" s="6">
        <f>C17/C15</f>
        <v>0.22618125484120838</v>
      </c>
      <c r="D18" s="6">
        <f>D17/D15</f>
        <v>0.2950333580429948</v>
      </c>
      <c r="E18" s="6">
        <f t="shared" si="0"/>
        <v>0.30441118230652831</v>
      </c>
    </row>
    <row r="19" spans="2:5" ht="30" customHeight="1" thickBot="1" x14ac:dyDescent="0.25">
      <c r="B19" s="4" t="s">
        <v>23</v>
      </c>
      <c r="C19" s="5">
        <v>102</v>
      </c>
      <c r="D19" s="5">
        <v>88</v>
      </c>
      <c r="E19" s="6">
        <f t="shared" si="0"/>
        <v>-0.13725490196078433</v>
      </c>
    </row>
    <row r="20" spans="2:5" ht="20.100000000000001" customHeight="1" thickBot="1" x14ac:dyDescent="0.25">
      <c r="B20" s="4" t="s">
        <v>24</v>
      </c>
      <c r="C20" s="5">
        <v>71</v>
      </c>
      <c r="D20" s="5">
        <v>57</v>
      </c>
      <c r="E20" s="6">
        <f t="shared" si="0"/>
        <v>-0.19718309859154928</v>
      </c>
    </row>
    <row r="21" spans="2:5" ht="20.100000000000001" customHeight="1" thickBot="1" x14ac:dyDescent="0.25">
      <c r="B21" s="4" t="s">
        <v>25</v>
      </c>
      <c r="C21" s="5">
        <v>31</v>
      </c>
      <c r="D21" s="5">
        <v>31</v>
      </c>
      <c r="E21" s="6">
        <f t="shared" si="0"/>
        <v>0</v>
      </c>
    </row>
    <row r="22" spans="2:5" ht="20.100000000000001" customHeight="1" thickBot="1" x14ac:dyDescent="0.25">
      <c r="B22" s="4" t="s">
        <v>21</v>
      </c>
      <c r="C22" s="6">
        <f>C21/C19</f>
        <v>0.30392156862745096</v>
      </c>
      <c r="D22" s="6">
        <f t="shared" ref="D22" si="1">D21/D19</f>
        <v>0.35227272727272729</v>
      </c>
      <c r="E22" s="6">
        <f t="shared" si="0"/>
        <v>0.15909090909090925</v>
      </c>
    </row>
    <row r="23" spans="2:5" ht="20.100000000000001" customHeight="1" thickBot="1" x14ac:dyDescent="0.25">
      <c r="B23" s="7" t="s">
        <v>26</v>
      </c>
      <c r="C23" s="6">
        <v>0.12749257363165212</v>
      </c>
      <c r="D23" s="6">
        <v>0.13284488955852955</v>
      </c>
      <c r="E23" s="6">
        <f t="shared" si="0"/>
        <v>4.1981393695457038E-2</v>
      </c>
    </row>
    <row r="31" spans="2:5" ht="42.75" customHeight="1" thickBot="1" x14ac:dyDescent="0.25">
      <c r="C31" s="8" t="s">
        <v>101</v>
      </c>
      <c r="D31" s="8" t="s">
        <v>102</v>
      </c>
      <c r="E31" s="8" t="s">
        <v>99</v>
      </c>
    </row>
    <row r="32" spans="2:5" ht="20.100000000000001" customHeight="1" thickBot="1" x14ac:dyDescent="0.25">
      <c r="B32" s="4" t="s">
        <v>27</v>
      </c>
      <c r="C32" s="5">
        <v>432</v>
      </c>
      <c r="D32" s="5">
        <v>450</v>
      </c>
      <c r="E32" s="6">
        <f>IF(C32&gt;0,(D32-C32)/C32,"-")</f>
        <v>4.1666666666666664E-2</v>
      </c>
    </row>
    <row r="33" spans="2:5" ht="20.100000000000001" customHeight="1" thickBot="1" x14ac:dyDescent="0.25">
      <c r="B33" s="4" t="s">
        <v>29</v>
      </c>
      <c r="C33" s="5">
        <v>0</v>
      </c>
      <c r="D33" s="5">
        <v>0</v>
      </c>
      <c r="E33" s="6" t="str">
        <f t="shared" ref="E33:E35" si="2">IF(C33&gt;0,(D33-C33)/C33,"-")</f>
        <v>-</v>
      </c>
    </row>
    <row r="34" spans="2:5" ht="20.100000000000001" customHeight="1" thickBot="1" x14ac:dyDescent="0.25">
      <c r="B34" s="4" t="s">
        <v>28</v>
      </c>
      <c r="C34" s="5">
        <v>298</v>
      </c>
      <c r="D34" s="5">
        <v>353</v>
      </c>
      <c r="E34" s="6">
        <f t="shared" si="2"/>
        <v>0.18456375838926176</v>
      </c>
    </row>
    <row r="35" spans="2:5" ht="20.100000000000001" customHeight="1" thickBot="1" x14ac:dyDescent="0.25">
      <c r="B35" s="4" t="s">
        <v>30</v>
      </c>
      <c r="C35" s="5">
        <v>134</v>
      </c>
      <c r="D35" s="5">
        <v>97</v>
      </c>
      <c r="E35" s="6">
        <f t="shared" si="2"/>
        <v>-0.27611940298507465</v>
      </c>
    </row>
    <row r="41" spans="2:5" ht="42.75" customHeight="1" thickBot="1" x14ac:dyDescent="0.25">
      <c r="C41" s="8" t="s">
        <v>101</v>
      </c>
      <c r="D41" s="8" t="s">
        <v>102</v>
      </c>
      <c r="E41" s="8" t="s">
        <v>99</v>
      </c>
    </row>
    <row r="42" spans="2:5" ht="20.100000000000001" customHeight="1" thickBot="1" x14ac:dyDescent="0.25">
      <c r="B42" s="4" t="s">
        <v>33</v>
      </c>
      <c r="C42" s="5">
        <v>192</v>
      </c>
      <c r="D42" s="5">
        <v>191</v>
      </c>
      <c r="E42" s="6">
        <f>IF(C42&gt;0,(D42-C42)/C42,"-")</f>
        <v>-5.208333333333333E-3</v>
      </c>
    </row>
    <row r="43" spans="2:5" ht="20.100000000000001" customHeight="1" thickBot="1" x14ac:dyDescent="0.25">
      <c r="B43" s="4" t="s">
        <v>34</v>
      </c>
      <c r="C43" s="5">
        <v>34</v>
      </c>
      <c r="D43" s="5">
        <v>26</v>
      </c>
      <c r="E43" s="6">
        <f t="shared" ref="E43:E49" si="3">IF(C43&gt;0,(D43-C43)/C43,"-")</f>
        <v>-0.23529411764705882</v>
      </c>
    </row>
    <row r="44" spans="2:5" ht="20.100000000000001" customHeight="1" thickBot="1" x14ac:dyDescent="0.25">
      <c r="B44" s="4" t="s">
        <v>31</v>
      </c>
      <c r="C44" s="5">
        <v>23</v>
      </c>
      <c r="D44" s="5">
        <v>11</v>
      </c>
      <c r="E44" s="6">
        <f t="shared" si="3"/>
        <v>-0.52173913043478259</v>
      </c>
    </row>
    <row r="45" spans="2:5" ht="20.100000000000001" customHeight="1" thickBot="1" x14ac:dyDescent="0.25">
      <c r="B45" s="4" t="s">
        <v>32</v>
      </c>
      <c r="C45" s="5">
        <v>500</v>
      </c>
      <c r="D45" s="5">
        <v>520</v>
      </c>
      <c r="E45" s="6">
        <f t="shared" si="3"/>
        <v>0.04</v>
      </c>
    </row>
    <row r="46" spans="2:5" ht="20.100000000000001" customHeight="1" thickBot="1" x14ac:dyDescent="0.25">
      <c r="B46" s="4" t="s">
        <v>35</v>
      </c>
      <c r="C46" s="5">
        <v>296</v>
      </c>
      <c r="D46" s="5">
        <v>316</v>
      </c>
      <c r="E46" s="6">
        <f t="shared" si="3"/>
        <v>6.7567567567567571E-2</v>
      </c>
    </row>
    <row r="47" spans="2:5" ht="20.100000000000001" customHeight="1" thickBot="1" x14ac:dyDescent="0.25">
      <c r="B47" s="4" t="s">
        <v>67</v>
      </c>
      <c r="C47" s="5">
        <v>81</v>
      </c>
      <c r="D47" s="5">
        <v>151</v>
      </c>
      <c r="E47" s="6">
        <f t="shared" si="3"/>
        <v>0.86419753086419748</v>
      </c>
    </row>
    <row r="48" spans="2:5" ht="20.100000000000001" customHeight="1" collapsed="1" thickBot="1" x14ac:dyDescent="0.25">
      <c r="B48" s="4" t="s">
        <v>36</v>
      </c>
      <c r="C48" s="6">
        <f>C42/(C42+C43)</f>
        <v>0.84955752212389379</v>
      </c>
      <c r="D48" s="6">
        <f>D42/(D42+D43)</f>
        <v>0.88018433179723499</v>
      </c>
      <c r="E48" s="6">
        <f t="shared" si="3"/>
        <v>3.6050307219662028E-2</v>
      </c>
    </row>
    <row r="49" spans="2:5" ht="20.100000000000001" customHeight="1" thickBot="1" x14ac:dyDescent="0.25">
      <c r="B49" s="4" t="s">
        <v>37</v>
      </c>
      <c r="C49" s="6">
        <f>C45/(C44+C45)</f>
        <v>0.95602294455066916</v>
      </c>
      <c r="D49" s="6">
        <f t="shared" ref="D49" si="4">D45/(D44+D45)</f>
        <v>0.9792843691148776</v>
      </c>
      <c r="E49" s="6">
        <f t="shared" si="3"/>
        <v>2.4331450094162023E-2</v>
      </c>
    </row>
    <row r="55" spans="2:5" ht="42.75" customHeight="1" thickBot="1" x14ac:dyDescent="0.25">
      <c r="C55" s="8" t="s">
        <v>101</v>
      </c>
      <c r="D55" s="8" t="s">
        <v>102</v>
      </c>
      <c r="E55" s="8" t="s">
        <v>99</v>
      </c>
    </row>
    <row r="56" spans="2:5" ht="20.100000000000001" customHeight="1" thickBot="1" x14ac:dyDescent="0.25">
      <c r="B56" s="4" t="s">
        <v>38</v>
      </c>
      <c r="C56" s="5">
        <v>242</v>
      </c>
      <c r="D56" s="5">
        <v>217</v>
      </c>
      <c r="E56" s="6">
        <f>IF(C56&gt;0,(D56-C56)/C56,"-")</f>
        <v>-0.10330578512396695</v>
      </c>
    </row>
    <row r="57" spans="2:5" ht="20.100000000000001" customHeight="1" thickBot="1" x14ac:dyDescent="0.25">
      <c r="B57" s="4" t="s">
        <v>41</v>
      </c>
      <c r="C57" s="5">
        <v>145</v>
      </c>
      <c r="D57" s="5">
        <v>139</v>
      </c>
      <c r="E57" s="6">
        <f t="shared" ref="E57:E61" si="5">IF(C57&gt;0,(D57-C57)/C57,"-")</f>
        <v>-4.1379310344827586E-2</v>
      </c>
    </row>
    <row r="58" spans="2:5" ht="20.100000000000001" customHeight="1" thickBot="1" x14ac:dyDescent="0.25">
      <c r="B58" s="4" t="s">
        <v>42</v>
      </c>
      <c r="C58" s="5">
        <v>47</v>
      </c>
      <c r="D58" s="5">
        <v>52</v>
      </c>
      <c r="E58" s="6">
        <f t="shared" si="5"/>
        <v>0.10638297872340426</v>
      </c>
    </row>
    <row r="59" spans="2:5" ht="20.100000000000001" customHeight="1" collapsed="1" thickBot="1" x14ac:dyDescent="0.25">
      <c r="B59" s="4" t="s">
        <v>98</v>
      </c>
      <c r="C59" s="6">
        <f>(C57+C58)/C56</f>
        <v>0.79338842975206614</v>
      </c>
      <c r="D59" s="6">
        <f>(D57+D58)/D56</f>
        <v>0.88018433179723499</v>
      </c>
      <c r="E59" s="6">
        <f t="shared" si="5"/>
        <v>0.10939900153609823</v>
      </c>
    </row>
    <row r="60" spans="2:5" ht="20.100000000000001" customHeight="1" thickBot="1" x14ac:dyDescent="0.25">
      <c r="B60" s="4" t="s">
        <v>39</v>
      </c>
      <c r="C60" s="6">
        <v>0.77127659574468088</v>
      </c>
      <c r="D60" s="6">
        <v>0.84756097560975607</v>
      </c>
      <c r="E60" s="6">
        <f t="shared" si="5"/>
        <v>9.8906644238856103E-2</v>
      </c>
    </row>
    <row r="61" spans="2:5" ht="20.100000000000001" customHeight="1" thickBot="1" x14ac:dyDescent="0.25">
      <c r="B61" s="4" t="s">
        <v>40</v>
      </c>
      <c r="C61" s="6">
        <v>0.87037037037037035</v>
      </c>
      <c r="D61" s="6">
        <v>0.98113207547169812</v>
      </c>
      <c r="E61" s="6">
        <f t="shared" si="5"/>
        <v>0.12725812926535532</v>
      </c>
    </row>
    <row r="62" spans="2:5" ht="15" thickBot="1" x14ac:dyDescent="0.25">
      <c r="E62" s="6"/>
    </row>
    <row r="67" spans="2:10" ht="42.75" customHeight="1" thickBot="1" x14ac:dyDescent="0.25">
      <c r="C67" s="8" t="s">
        <v>101</v>
      </c>
      <c r="D67" s="8" t="s">
        <v>102</v>
      </c>
      <c r="E67" s="8" t="s">
        <v>99</v>
      </c>
    </row>
    <row r="68" spans="2:10" ht="20.100000000000001" customHeight="1" thickBot="1" x14ac:dyDescent="0.25">
      <c r="B68" s="4" t="s">
        <v>44</v>
      </c>
      <c r="C68" s="5">
        <v>1616</v>
      </c>
      <c r="D68" s="5">
        <v>1686</v>
      </c>
      <c r="E68" s="6">
        <f>IF(C68&gt;0,(D68-C68)/C68,"-")</f>
        <v>4.3316831683168314E-2</v>
      </c>
    </row>
    <row r="69" spans="2:10" ht="20.100000000000001" customHeight="1" thickBot="1" x14ac:dyDescent="0.25">
      <c r="B69" s="4" t="s">
        <v>45</v>
      </c>
      <c r="C69" s="5">
        <v>585</v>
      </c>
      <c r="D69" s="5">
        <v>578</v>
      </c>
      <c r="E69" s="6">
        <f t="shared" ref="E69:E75" si="6">IF(C69&gt;0,(D69-C69)/C69,"-")</f>
        <v>-1.1965811965811967E-2</v>
      </c>
    </row>
    <row r="70" spans="2:10" ht="20.100000000000001" customHeight="1" thickBot="1" x14ac:dyDescent="0.25">
      <c r="B70" s="4" t="s">
        <v>43</v>
      </c>
      <c r="C70" s="5">
        <v>1</v>
      </c>
      <c r="D70" s="5">
        <v>1</v>
      </c>
      <c r="E70" s="6">
        <f t="shared" si="6"/>
        <v>0</v>
      </c>
    </row>
    <row r="71" spans="2:10" ht="20.100000000000001" customHeight="1" thickBot="1" x14ac:dyDescent="0.25">
      <c r="B71" s="4" t="s">
        <v>46</v>
      </c>
      <c r="C71" s="5">
        <v>652</v>
      </c>
      <c r="D71" s="5">
        <v>737</v>
      </c>
      <c r="E71" s="6">
        <f t="shared" si="6"/>
        <v>0.1303680981595092</v>
      </c>
    </row>
    <row r="72" spans="2:10" ht="20.100000000000001" customHeight="1" thickBot="1" x14ac:dyDescent="0.25">
      <c r="B72" s="4" t="s">
        <v>47</v>
      </c>
      <c r="C72" s="5">
        <v>296</v>
      </c>
      <c r="D72" s="5">
        <v>312</v>
      </c>
      <c r="E72" s="6">
        <f t="shared" si="6"/>
        <v>5.4054054054054057E-2</v>
      </c>
    </row>
    <row r="73" spans="2:10" ht="20.100000000000001" customHeight="1" thickBot="1" x14ac:dyDescent="0.25">
      <c r="B73" s="4" t="s">
        <v>48</v>
      </c>
      <c r="C73" s="5">
        <v>81</v>
      </c>
      <c r="D73" s="5">
        <v>58</v>
      </c>
      <c r="E73" s="6">
        <f t="shared" si="6"/>
        <v>-0.2839506172839506</v>
      </c>
    </row>
    <row r="74" spans="2:10" ht="20.100000000000001" customHeight="1" thickBot="1" x14ac:dyDescent="0.25">
      <c r="B74" s="4" t="s">
        <v>49</v>
      </c>
      <c r="C74" s="5">
        <v>0</v>
      </c>
      <c r="D74" s="5">
        <v>0</v>
      </c>
      <c r="E74" s="6" t="str">
        <f t="shared" si="6"/>
        <v>-</v>
      </c>
    </row>
    <row r="75" spans="2:10" ht="20.100000000000001" customHeight="1" thickBot="1" x14ac:dyDescent="0.25">
      <c r="B75" s="4" t="s">
        <v>50</v>
      </c>
      <c r="C75" s="5">
        <v>1</v>
      </c>
      <c r="D75" s="5">
        <v>0</v>
      </c>
      <c r="E75" s="6">
        <f t="shared" si="6"/>
        <v>-1</v>
      </c>
    </row>
    <row r="76" spans="2:10" x14ac:dyDescent="0.2">
      <c r="B76" s="9"/>
      <c r="C76" s="9"/>
      <c r="D76" s="9"/>
      <c r="E76" s="9"/>
      <c r="F76" s="9"/>
      <c r="G76" s="9"/>
      <c r="H76" s="9"/>
      <c r="I76" s="9"/>
      <c r="J76" s="9"/>
    </row>
    <row r="77" spans="2:10" x14ac:dyDescent="0.2">
      <c r="B77" s="9"/>
      <c r="C77" s="9"/>
      <c r="D77" s="9"/>
      <c r="E77" s="9"/>
      <c r="F77" s="9"/>
      <c r="G77" s="9"/>
      <c r="H77" s="9"/>
      <c r="I77" s="9"/>
      <c r="J77" s="9"/>
    </row>
    <row r="87" spans="2:5" ht="42.75" customHeight="1" thickBot="1" x14ac:dyDescent="0.25">
      <c r="C87" s="8" t="s">
        <v>101</v>
      </c>
      <c r="D87" s="8" t="s">
        <v>102</v>
      </c>
      <c r="E87" s="8" t="s">
        <v>99</v>
      </c>
    </row>
    <row r="88" spans="2:5" ht="29.25" thickBot="1" x14ac:dyDescent="0.25">
      <c r="B88" s="4" t="s">
        <v>51</v>
      </c>
      <c r="C88" s="5">
        <v>80</v>
      </c>
      <c r="D88" s="5">
        <v>66</v>
      </c>
      <c r="E88" s="6">
        <f>IF(C88&gt;0,(D88-C88)/C88,"-")</f>
        <v>-0.17499999999999999</v>
      </c>
    </row>
    <row r="89" spans="2:5" ht="29.25" thickBot="1" x14ac:dyDescent="0.25">
      <c r="B89" s="4" t="s">
        <v>52</v>
      </c>
      <c r="C89" s="5">
        <v>117</v>
      </c>
      <c r="D89" s="5">
        <v>83</v>
      </c>
      <c r="E89" s="6">
        <f t="shared" ref="E89:E91" si="7">IF(C89&gt;0,(D89-C89)/C89,"-")</f>
        <v>-0.29059829059829062</v>
      </c>
    </row>
    <row r="90" spans="2:5" ht="29.25" customHeight="1" thickBot="1" x14ac:dyDescent="0.25">
      <c r="B90" s="4" t="s">
        <v>53</v>
      </c>
      <c r="C90" s="5">
        <v>133</v>
      </c>
      <c r="D90" s="5">
        <v>116</v>
      </c>
      <c r="E90" s="6">
        <f t="shared" si="7"/>
        <v>-0.12781954887218044</v>
      </c>
    </row>
    <row r="91" spans="2:5" ht="29.25" customHeight="1" thickBot="1" x14ac:dyDescent="0.25">
      <c r="B91" s="4" t="s">
        <v>54</v>
      </c>
      <c r="C91" s="6">
        <f>(C88+C89)/(C88+C89+C90)</f>
        <v>0.59696969696969693</v>
      </c>
      <c r="D91" s="6">
        <f>(D88+D89)/(D88+D89+D90)</f>
        <v>0.56226415094339621</v>
      </c>
      <c r="E91" s="6">
        <f t="shared" si="7"/>
        <v>-5.8136193851163642E-2</v>
      </c>
    </row>
    <row r="97" spans="2:5" ht="42.75" customHeight="1" thickBot="1" x14ac:dyDescent="0.25">
      <c r="C97" s="8" t="s">
        <v>101</v>
      </c>
      <c r="D97" s="8" t="s">
        <v>102</v>
      </c>
      <c r="E97" s="8" t="s">
        <v>99</v>
      </c>
    </row>
    <row r="98" spans="2:5" ht="20.100000000000001" customHeight="1" thickBot="1" x14ac:dyDescent="0.25">
      <c r="B98" s="4" t="s">
        <v>38</v>
      </c>
      <c r="C98" s="5">
        <v>341</v>
      </c>
      <c r="D98" s="5">
        <v>276</v>
      </c>
      <c r="E98" s="6">
        <f>IF(C98&gt;0,(D98-C98)/C98,"-")</f>
        <v>-0.1906158357771261</v>
      </c>
    </row>
    <row r="99" spans="2:5" ht="20.100000000000001" customHeight="1" thickBot="1" x14ac:dyDescent="0.25">
      <c r="B99" s="4" t="s">
        <v>41</v>
      </c>
      <c r="C99" s="5">
        <v>137</v>
      </c>
      <c r="D99" s="5">
        <v>109</v>
      </c>
      <c r="E99" s="6">
        <f t="shared" ref="E99:E103" si="8">IF(C99&gt;0,(D99-C99)/C99,"-")</f>
        <v>-0.20437956204379562</v>
      </c>
    </row>
    <row r="100" spans="2:5" ht="20.100000000000001" customHeight="1" thickBot="1" x14ac:dyDescent="0.25">
      <c r="B100" s="4" t="s">
        <v>42</v>
      </c>
      <c r="C100" s="5">
        <v>62</v>
      </c>
      <c r="D100" s="5">
        <v>41</v>
      </c>
      <c r="E100" s="6">
        <f t="shared" si="8"/>
        <v>-0.33870967741935482</v>
      </c>
    </row>
    <row r="101" spans="2:5" ht="20.100000000000001" customHeight="1" thickBot="1" x14ac:dyDescent="0.25">
      <c r="B101" s="4" t="s">
        <v>98</v>
      </c>
      <c r="C101" s="6">
        <f>(C99+C100)/C98</f>
        <v>0.58357771260997071</v>
      </c>
      <c r="D101" s="6">
        <f>(D99+D100)/D98</f>
        <v>0.54347826086956519</v>
      </c>
      <c r="E101" s="6">
        <f t="shared" si="8"/>
        <v>-6.8713130871750169E-2</v>
      </c>
    </row>
    <row r="102" spans="2:5" ht="20.100000000000001" customHeight="1" thickBot="1" x14ac:dyDescent="0.25">
      <c r="B102" s="4" t="s">
        <v>39</v>
      </c>
      <c r="C102" s="6">
        <v>0.58050847457627119</v>
      </c>
      <c r="D102" s="6">
        <v>0.5532994923857868</v>
      </c>
      <c r="E102" s="6">
        <f t="shared" si="8"/>
        <v>-4.6870947423024216E-2</v>
      </c>
    </row>
    <row r="103" spans="2:5" ht="20.100000000000001" customHeight="1" thickBot="1" x14ac:dyDescent="0.25">
      <c r="B103" s="4" t="s">
        <v>40</v>
      </c>
      <c r="C103" s="6">
        <v>0.59047619047619049</v>
      </c>
      <c r="D103" s="6">
        <v>0.51898734177215189</v>
      </c>
      <c r="E103" s="6">
        <f t="shared" si="8"/>
        <v>-0.12106982441812988</v>
      </c>
    </row>
    <row r="109" spans="2:5" ht="42.75" customHeight="1" thickBot="1" x14ac:dyDescent="0.25">
      <c r="C109" s="8" t="s">
        <v>101</v>
      </c>
      <c r="D109" s="8" t="s">
        <v>102</v>
      </c>
      <c r="E109" s="8" t="s">
        <v>99</v>
      </c>
    </row>
    <row r="110" spans="2:5" ht="15" thickBot="1" x14ac:dyDescent="0.25">
      <c r="B110" s="4" t="s">
        <v>55</v>
      </c>
      <c r="C110" s="5">
        <v>281</v>
      </c>
      <c r="D110" s="5">
        <v>280</v>
      </c>
      <c r="E110" s="6">
        <f>IF(C110&gt;0,(D110-C110)/C110,"-")</f>
        <v>-3.5587188612099642E-3</v>
      </c>
    </row>
    <row r="111" spans="2:5" ht="15" thickBot="1" x14ac:dyDescent="0.25">
      <c r="B111" s="4" t="s">
        <v>56</v>
      </c>
      <c r="C111" s="5">
        <v>146</v>
      </c>
      <c r="D111" s="5">
        <v>139</v>
      </c>
      <c r="E111" s="6">
        <f t="shared" ref="E111:E112" si="9">IF(C111&gt;0,(D111-C111)/C111,"-")</f>
        <v>-4.7945205479452052E-2</v>
      </c>
    </row>
    <row r="112" spans="2:5" ht="15" thickBot="1" x14ac:dyDescent="0.25">
      <c r="B112" s="4" t="s">
        <v>57</v>
      </c>
      <c r="C112" s="5">
        <v>135</v>
      </c>
      <c r="D112" s="5">
        <v>141</v>
      </c>
      <c r="E112" s="6">
        <f t="shared" si="9"/>
        <v>4.4444444444444446E-2</v>
      </c>
    </row>
    <row r="113" spans="2:14" x14ac:dyDescent="0.2">
      <c r="B113" s="9"/>
      <c r="C113" s="9"/>
      <c r="D113" s="9"/>
      <c r="E113" s="9"/>
      <c r="F113" s="9"/>
      <c r="G113" s="9"/>
      <c r="H113" s="9"/>
      <c r="I113" s="9"/>
      <c r="J113" s="9"/>
    </row>
    <row r="114" spans="2:14" x14ac:dyDescent="0.2">
      <c r="B114" s="9"/>
      <c r="C114" s="9"/>
      <c r="D114" s="9"/>
      <c r="E114" s="9"/>
      <c r="F114" s="9"/>
      <c r="G114" s="9"/>
      <c r="H114" s="9"/>
      <c r="I114" s="9"/>
      <c r="J114" s="9"/>
    </row>
    <row r="124" spans="2:14" ht="26.25" customHeight="1" thickBot="1" x14ac:dyDescent="0.25">
      <c r="C124" s="26" t="s">
        <v>101</v>
      </c>
      <c r="D124" s="27"/>
      <c r="E124" s="27"/>
      <c r="F124" s="28"/>
      <c r="G124" s="26" t="s">
        <v>102</v>
      </c>
      <c r="H124" s="27"/>
      <c r="I124" s="27"/>
      <c r="J124" s="28"/>
      <c r="K124" s="29" t="s">
        <v>58</v>
      </c>
      <c r="L124" s="30"/>
      <c r="M124" s="30"/>
      <c r="N124" s="30"/>
    </row>
    <row r="125" spans="2:14" ht="29.25" customHeight="1" thickBot="1" x14ac:dyDescent="0.25">
      <c r="C125" s="11" t="s">
        <v>59</v>
      </c>
      <c r="D125" s="12" t="s">
        <v>60</v>
      </c>
      <c r="E125" s="12" t="s">
        <v>61</v>
      </c>
      <c r="F125" s="12" t="s">
        <v>62</v>
      </c>
      <c r="G125" s="11" t="s">
        <v>59</v>
      </c>
      <c r="H125" s="12" t="s">
        <v>60</v>
      </c>
      <c r="I125" s="12" t="s">
        <v>61</v>
      </c>
      <c r="J125" s="12" t="s">
        <v>62</v>
      </c>
      <c r="K125" s="11" t="s">
        <v>59</v>
      </c>
      <c r="L125" s="12" t="s">
        <v>60</v>
      </c>
      <c r="M125" s="12" t="s">
        <v>61</v>
      </c>
      <c r="N125" s="12" t="s">
        <v>62</v>
      </c>
    </row>
    <row r="126" spans="2:14" ht="15" thickBot="1" x14ac:dyDescent="0.25">
      <c r="B126" s="4" t="s">
        <v>63</v>
      </c>
      <c r="C126" s="10">
        <v>2</v>
      </c>
      <c r="D126" s="10">
        <v>1</v>
      </c>
      <c r="E126" s="10">
        <v>1</v>
      </c>
      <c r="F126" s="10">
        <v>4</v>
      </c>
      <c r="G126" s="10">
        <v>0</v>
      </c>
      <c r="H126" s="10">
        <v>1</v>
      </c>
      <c r="I126" s="10">
        <v>0</v>
      </c>
      <c r="J126" s="10">
        <v>1</v>
      </c>
      <c r="K126" s="6">
        <f>IF(C126=0,"-",(G126-C126)/C126)</f>
        <v>-1</v>
      </c>
      <c r="L126" s="6">
        <f t="shared" ref="L126:N131" si="10">IF(D126=0,"-",(H126-D126)/D126)</f>
        <v>0</v>
      </c>
      <c r="M126" s="6">
        <f t="shared" si="10"/>
        <v>-1</v>
      </c>
      <c r="N126" s="6">
        <f t="shared" si="10"/>
        <v>-0.75</v>
      </c>
    </row>
    <row r="127" spans="2:14" ht="15" thickBot="1" x14ac:dyDescent="0.25">
      <c r="B127" s="4" t="s">
        <v>64</v>
      </c>
      <c r="C127" s="10">
        <v>0</v>
      </c>
      <c r="D127" s="10">
        <v>0</v>
      </c>
      <c r="E127" s="10">
        <v>0</v>
      </c>
      <c r="F127" s="10">
        <v>0</v>
      </c>
      <c r="G127" s="10">
        <v>0</v>
      </c>
      <c r="H127" s="10">
        <v>0</v>
      </c>
      <c r="I127" s="10">
        <v>0</v>
      </c>
      <c r="J127" s="10">
        <v>0</v>
      </c>
      <c r="K127" s="6" t="str">
        <f t="shared" ref="K127:K131" si="11">IF(C127=0,"-",(G127-C127)/C127)</f>
        <v>-</v>
      </c>
      <c r="L127" s="6" t="str">
        <f t="shared" si="10"/>
        <v>-</v>
      </c>
      <c r="M127" s="6" t="str">
        <f t="shared" si="10"/>
        <v>-</v>
      </c>
      <c r="N127" s="6" t="str">
        <f t="shared" si="10"/>
        <v>-</v>
      </c>
    </row>
    <row r="128" spans="2:14" ht="15" thickBot="1" x14ac:dyDescent="0.25">
      <c r="B128" s="4" t="s">
        <v>65</v>
      </c>
      <c r="C128" s="10">
        <v>0</v>
      </c>
      <c r="D128" s="10">
        <v>0</v>
      </c>
      <c r="E128" s="10">
        <v>0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6" t="str">
        <f t="shared" si="11"/>
        <v>-</v>
      </c>
      <c r="L128" s="6" t="str">
        <f t="shared" si="10"/>
        <v>-</v>
      </c>
      <c r="M128" s="6" t="str">
        <f t="shared" si="10"/>
        <v>-</v>
      </c>
      <c r="N128" s="6" t="str">
        <f t="shared" si="10"/>
        <v>-</v>
      </c>
    </row>
    <row r="129" spans="2:14" ht="15" thickBot="1" x14ac:dyDescent="0.25">
      <c r="B129" s="7" t="s">
        <v>66</v>
      </c>
      <c r="C129" s="10">
        <v>0</v>
      </c>
      <c r="D129" s="10">
        <v>0</v>
      </c>
      <c r="E129" s="10">
        <v>0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6" t="str">
        <f t="shared" si="11"/>
        <v>-</v>
      </c>
      <c r="L129" s="6" t="str">
        <f t="shared" si="10"/>
        <v>-</v>
      </c>
      <c r="M129" s="6" t="str">
        <f t="shared" si="10"/>
        <v>-</v>
      </c>
      <c r="N129" s="6" t="str">
        <f t="shared" si="10"/>
        <v>-</v>
      </c>
    </row>
    <row r="130" spans="2:14" ht="15" thickBot="1" x14ac:dyDescent="0.25">
      <c r="B130" s="4" t="s">
        <v>67</v>
      </c>
      <c r="C130" s="10">
        <v>0</v>
      </c>
      <c r="D130" s="10">
        <v>0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6" t="str">
        <f t="shared" si="11"/>
        <v>-</v>
      </c>
      <c r="L130" s="6" t="str">
        <f t="shared" si="10"/>
        <v>-</v>
      </c>
      <c r="M130" s="6" t="str">
        <f t="shared" si="10"/>
        <v>-</v>
      </c>
      <c r="N130" s="6" t="str">
        <f t="shared" si="10"/>
        <v>-</v>
      </c>
    </row>
    <row r="131" spans="2:14" ht="15" thickBot="1" x14ac:dyDescent="0.25">
      <c r="B131" s="4" t="s">
        <v>68</v>
      </c>
      <c r="C131" s="10">
        <v>2</v>
      </c>
      <c r="D131" s="10">
        <v>1</v>
      </c>
      <c r="E131" s="10">
        <v>1</v>
      </c>
      <c r="F131" s="10">
        <v>4</v>
      </c>
      <c r="G131" s="10">
        <v>0</v>
      </c>
      <c r="H131" s="10">
        <v>1</v>
      </c>
      <c r="I131" s="10">
        <v>0</v>
      </c>
      <c r="J131" s="10">
        <v>1</v>
      </c>
      <c r="K131" s="6">
        <f t="shared" si="11"/>
        <v>-1</v>
      </c>
      <c r="L131" s="6">
        <f t="shared" si="10"/>
        <v>0</v>
      </c>
      <c r="M131" s="6">
        <f t="shared" si="10"/>
        <v>-1</v>
      </c>
      <c r="N131" s="6">
        <f t="shared" si="10"/>
        <v>-0.75</v>
      </c>
    </row>
    <row r="132" spans="2:14" ht="15" thickBot="1" x14ac:dyDescent="0.25">
      <c r="B132" s="4" t="s">
        <v>36</v>
      </c>
      <c r="C132" s="6">
        <f>IF(C126=0,"-",C126/(C126+C127))</f>
        <v>1</v>
      </c>
      <c r="D132" s="6">
        <f>IF(D126=0,"-",D126/(D126+D127))</f>
        <v>1</v>
      </c>
      <c r="E132" s="6">
        <f t="shared" ref="E132:J132" si="12">IF(E126=0,"-",E126/(E126+E127))</f>
        <v>1</v>
      </c>
      <c r="F132" s="6">
        <f t="shared" si="12"/>
        <v>1</v>
      </c>
      <c r="G132" s="6" t="str">
        <f t="shared" si="12"/>
        <v>-</v>
      </c>
      <c r="H132" s="6">
        <f t="shared" si="12"/>
        <v>1</v>
      </c>
      <c r="I132" s="6" t="str">
        <f t="shared" si="12"/>
        <v>-</v>
      </c>
      <c r="J132" s="6">
        <f t="shared" si="12"/>
        <v>1</v>
      </c>
      <c r="K132" s="6" t="str">
        <f>IF(OR(C132="-",G132="-"),"-",(G132-C132)/C132)</f>
        <v>-</v>
      </c>
      <c r="L132" s="6">
        <f t="shared" ref="L132:N133" si="13">IF(OR(D132="-",H132="-"),"-",(H132-D132)/D132)</f>
        <v>0</v>
      </c>
      <c r="M132" s="6" t="str">
        <f t="shared" si="13"/>
        <v>-</v>
      </c>
      <c r="N132" s="6">
        <f t="shared" si="13"/>
        <v>0</v>
      </c>
    </row>
    <row r="133" spans="2:14" ht="15" thickBot="1" x14ac:dyDescent="0.25">
      <c r="B133" s="4" t="s">
        <v>37</v>
      </c>
      <c r="C133" s="6" t="str">
        <f>IF(C129=0,"-",C129/(C128+C129))</f>
        <v>-</v>
      </c>
      <c r="D133" s="6" t="str">
        <f t="shared" ref="D133:J133" si="14">IF(D129=0,"-",D129/(D128+D129))</f>
        <v>-</v>
      </c>
      <c r="E133" s="6" t="str">
        <f t="shared" si="14"/>
        <v>-</v>
      </c>
      <c r="F133" s="6" t="str">
        <f t="shared" si="14"/>
        <v>-</v>
      </c>
      <c r="G133" s="6" t="str">
        <f t="shared" si="14"/>
        <v>-</v>
      </c>
      <c r="H133" s="6" t="str">
        <f t="shared" si="14"/>
        <v>-</v>
      </c>
      <c r="I133" s="6" t="str">
        <f t="shared" si="14"/>
        <v>-</v>
      </c>
      <c r="J133" s="6" t="str">
        <f t="shared" si="14"/>
        <v>-</v>
      </c>
      <c r="K133" s="6" t="str">
        <f>IF(OR(C133="-",G133="-"),"-",(G133-C133)/C133)</f>
        <v>-</v>
      </c>
      <c r="L133" s="6" t="str">
        <f t="shared" si="13"/>
        <v>-</v>
      </c>
      <c r="M133" s="6" t="str">
        <f t="shared" si="13"/>
        <v>-</v>
      </c>
      <c r="N133" s="6" t="str">
        <f t="shared" si="13"/>
        <v>-</v>
      </c>
    </row>
    <row r="134" spans="2:14" x14ac:dyDescent="0.2">
      <c r="C134" s="13"/>
    </row>
    <row r="135" spans="2:14" x14ac:dyDescent="0.2">
      <c r="C135" s="13"/>
      <c r="M135" s="14"/>
    </row>
    <row r="136" spans="2:14" x14ac:dyDescent="0.2">
      <c r="C136" s="13"/>
    </row>
    <row r="139" spans="2:14" ht="29.25" customHeight="1" thickBot="1" x14ac:dyDescent="0.25">
      <c r="C139" s="26" t="s">
        <v>101</v>
      </c>
      <c r="D139" s="27"/>
      <c r="E139" s="27"/>
      <c r="F139" s="28"/>
      <c r="G139" s="26" t="s">
        <v>102</v>
      </c>
      <c r="H139" s="27"/>
      <c r="I139" s="27"/>
      <c r="J139" s="28"/>
      <c r="K139" s="29" t="s">
        <v>58</v>
      </c>
      <c r="L139" s="30"/>
      <c r="M139" s="30"/>
      <c r="N139" s="30"/>
    </row>
    <row r="140" spans="2:14" ht="57.75" customHeight="1" thickBot="1" x14ac:dyDescent="0.25">
      <c r="C140" s="12" t="s">
        <v>60</v>
      </c>
      <c r="D140" s="12" t="s">
        <v>70</v>
      </c>
      <c r="E140" s="12" t="s">
        <v>69</v>
      </c>
      <c r="F140" s="12" t="s">
        <v>62</v>
      </c>
      <c r="G140" s="12" t="s">
        <v>60</v>
      </c>
      <c r="H140" s="12" t="s">
        <v>70</v>
      </c>
      <c r="I140" s="12" t="s">
        <v>69</v>
      </c>
      <c r="J140" s="12" t="s">
        <v>62</v>
      </c>
      <c r="K140" s="12" t="s">
        <v>60</v>
      </c>
      <c r="L140" s="12" t="s">
        <v>70</v>
      </c>
      <c r="M140" s="12" t="s">
        <v>69</v>
      </c>
      <c r="N140" s="12" t="s">
        <v>62</v>
      </c>
    </row>
    <row r="141" spans="2:14" ht="15" thickBot="1" x14ac:dyDescent="0.25">
      <c r="B141" s="4" t="s">
        <v>71</v>
      </c>
      <c r="C141" s="10">
        <v>4</v>
      </c>
      <c r="D141" s="10">
        <v>0</v>
      </c>
      <c r="E141" s="10">
        <v>0</v>
      </c>
      <c r="F141" s="10">
        <v>4</v>
      </c>
      <c r="G141" s="10">
        <v>3</v>
      </c>
      <c r="H141" s="10">
        <v>0</v>
      </c>
      <c r="I141" s="10">
        <v>0</v>
      </c>
      <c r="J141" s="10">
        <v>3</v>
      </c>
      <c r="K141" s="6">
        <f>IF(C141=0,"-",(G141-C141)/C141)</f>
        <v>-0.25</v>
      </c>
      <c r="L141" s="6" t="str">
        <f t="shared" ref="L141:N145" si="15">IF(D141=0,"-",(H141-D141)/D141)</f>
        <v>-</v>
      </c>
      <c r="M141" s="6" t="str">
        <f t="shared" si="15"/>
        <v>-</v>
      </c>
      <c r="N141" s="6">
        <f t="shared" si="15"/>
        <v>-0.25</v>
      </c>
    </row>
    <row r="142" spans="2:14" ht="15" thickBot="1" x14ac:dyDescent="0.25">
      <c r="B142" s="4" t="s">
        <v>72</v>
      </c>
      <c r="C142" s="10">
        <v>1</v>
      </c>
      <c r="D142" s="10">
        <v>0</v>
      </c>
      <c r="E142" s="10">
        <v>0</v>
      </c>
      <c r="F142" s="10">
        <v>1</v>
      </c>
      <c r="G142" s="10">
        <v>7</v>
      </c>
      <c r="H142" s="10">
        <v>0</v>
      </c>
      <c r="I142" s="10">
        <v>0</v>
      </c>
      <c r="J142" s="10">
        <v>7</v>
      </c>
      <c r="K142" s="6">
        <f t="shared" ref="K142:K145" si="16">IF(C142=0,"-",(G142-C142)/C142)</f>
        <v>6</v>
      </c>
      <c r="L142" s="6" t="str">
        <f t="shared" si="15"/>
        <v>-</v>
      </c>
      <c r="M142" s="6" t="str">
        <f t="shared" si="15"/>
        <v>-</v>
      </c>
      <c r="N142" s="6">
        <f t="shared" si="15"/>
        <v>6</v>
      </c>
    </row>
    <row r="143" spans="2:14" ht="15" thickBot="1" x14ac:dyDescent="0.25">
      <c r="B143" s="4" t="s">
        <v>73</v>
      </c>
      <c r="C143" s="10">
        <v>25</v>
      </c>
      <c r="D143" s="10">
        <v>0</v>
      </c>
      <c r="E143" s="10">
        <v>3</v>
      </c>
      <c r="F143" s="10">
        <v>28</v>
      </c>
      <c r="G143" s="10">
        <v>59</v>
      </c>
      <c r="H143" s="10">
        <v>0</v>
      </c>
      <c r="I143" s="10">
        <v>2</v>
      </c>
      <c r="J143" s="10">
        <v>61</v>
      </c>
      <c r="K143" s="6">
        <f t="shared" si="16"/>
        <v>1.36</v>
      </c>
      <c r="L143" s="6" t="str">
        <f t="shared" si="15"/>
        <v>-</v>
      </c>
      <c r="M143" s="6">
        <f t="shared" si="15"/>
        <v>-0.33333333333333331</v>
      </c>
      <c r="N143" s="6">
        <f t="shared" si="15"/>
        <v>1.1785714285714286</v>
      </c>
    </row>
    <row r="144" spans="2:14" ht="15" thickBot="1" x14ac:dyDescent="0.25">
      <c r="B144" s="4" t="s">
        <v>74</v>
      </c>
      <c r="C144" s="10">
        <v>6</v>
      </c>
      <c r="D144" s="10">
        <v>0</v>
      </c>
      <c r="E144" s="10">
        <v>4</v>
      </c>
      <c r="F144" s="10">
        <v>10</v>
      </c>
      <c r="G144" s="10">
        <v>15</v>
      </c>
      <c r="H144" s="10">
        <v>0</v>
      </c>
      <c r="I144" s="10">
        <v>2</v>
      </c>
      <c r="J144" s="10">
        <v>17</v>
      </c>
      <c r="K144" s="6">
        <f t="shared" si="16"/>
        <v>1.5</v>
      </c>
      <c r="L144" s="6" t="str">
        <f t="shared" si="15"/>
        <v>-</v>
      </c>
      <c r="M144" s="6">
        <f t="shared" si="15"/>
        <v>-0.5</v>
      </c>
      <c r="N144" s="6">
        <f t="shared" si="15"/>
        <v>0.7</v>
      </c>
    </row>
    <row r="145" spans="2:14" ht="15" thickBot="1" x14ac:dyDescent="0.25">
      <c r="B145" s="4" t="s">
        <v>75</v>
      </c>
      <c r="C145" s="10">
        <v>1</v>
      </c>
      <c r="D145" s="10">
        <v>0</v>
      </c>
      <c r="E145" s="10">
        <v>0</v>
      </c>
      <c r="F145" s="10">
        <v>1</v>
      </c>
      <c r="G145" s="10">
        <v>0</v>
      </c>
      <c r="H145" s="10">
        <v>0</v>
      </c>
      <c r="I145" s="10">
        <v>0</v>
      </c>
      <c r="J145" s="10">
        <v>0</v>
      </c>
      <c r="K145" s="6">
        <f t="shared" si="16"/>
        <v>-1</v>
      </c>
      <c r="L145" s="6" t="str">
        <f t="shared" si="15"/>
        <v>-</v>
      </c>
      <c r="M145" s="6" t="str">
        <f t="shared" si="15"/>
        <v>-</v>
      </c>
      <c r="N145" s="6">
        <f t="shared" si="15"/>
        <v>-1</v>
      </c>
    </row>
    <row r="146" spans="2:14" ht="15" thickBot="1" x14ac:dyDescent="0.25">
      <c r="B146" s="7" t="s">
        <v>68</v>
      </c>
      <c r="C146" s="10">
        <v>37</v>
      </c>
      <c r="D146" s="10">
        <v>0</v>
      </c>
      <c r="E146" s="10">
        <v>7</v>
      </c>
      <c r="F146" s="10">
        <v>44</v>
      </c>
      <c r="G146" s="10">
        <v>84</v>
      </c>
      <c r="H146" s="10">
        <v>0</v>
      </c>
      <c r="I146" s="10">
        <v>4</v>
      </c>
      <c r="J146" s="10">
        <v>88</v>
      </c>
      <c r="K146" s="6">
        <f t="shared" ref="K146" si="17">IF(C146=0,"-",(G146-C146)/C146)</f>
        <v>1.2702702702702702</v>
      </c>
      <c r="L146" s="6" t="str">
        <f t="shared" ref="L146" si="18">IF(D146=0,"-",(H146-D146)/D146)</f>
        <v>-</v>
      </c>
      <c r="M146" s="6">
        <f t="shared" ref="M146" si="19">IF(E146=0,"-",(I146-E146)/E146)</f>
        <v>-0.42857142857142855</v>
      </c>
      <c r="N146" s="6">
        <f t="shared" ref="N146" si="20">IF(F146=0,"-",(J146-F146)/F146)</f>
        <v>1</v>
      </c>
    </row>
    <row r="147" spans="2:14" ht="29.25" thickBot="1" x14ac:dyDescent="0.25">
      <c r="B147" s="7" t="s">
        <v>76</v>
      </c>
      <c r="C147" s="6">
        <f t="shared" ref="C147:J148" si="21">IF(C141=0,"-",(C141/(C141+C143)))</f>
        <v>0.13793103448275862</v>
      </c>
      <c r="D147" s="6" t="str">
        <f t="shared" si="21"/>
        <v>-</v>
      </c>
      <c r="E147" s="6" t="str">
        <f t="shared" si="21"/>
        <v>-</v>
      </c>
      <c r="F147" s="6">
        <f t="shared" si="21"/>
        <v>0.125</v>
      </c>
      <c r="G147" s="6">
        <f t="shared" si="21"/>
        <v>4.8387096774193547E-2</v>
      </c>
      <c r="H147" s="6" t="str">
        <f t="shared" si="21"/>
        <v>-</v>
      </c>
      <c r="I147" s="6" t="str">
        <f t="shared" si="21"/>
        <v>-</v>
      </c>
      <c r="J147" s="6">
        <f t="shared" si="21"/>
        <v>4.6875E-2</v>
      </c>
      <c r="K147" s="6">
        <f>IF(OR(C147="-",G147="-"),"-",(G147-C147)/C147)</f>
        <v>-0.64919354838709675</v>
      </c>
      <c r="L147" s="6" t="str">
        <f t="shared" ref="L147:N148" si="22">IF(OR(D147="-",H147="-"),"-",(H147-D147)/D147)</f>
        <v>-</v>
      </c>
      <c r="M147" s="6" t="str">
        <f t="shared" si="22"/>
        <v>-</v>
      </c>
      <c r="N147" s="6">
        <f t="shared" si="22"/>
        <v>-0.625</v>
      </c>
    </row>
    <row r="148" spans="2:14" ht="29.25" thickBot="1" x14ac:dyDescent="0.25">
      <c r="B148" s="7" t="s">
        <v>77</v>
      </c>
      <c r="C148" s="6">
        <f t="shared" si="21"/>
        <v>0.14285714285714285</v>
      </c>
      <c r="D148" s="6" t="str">
        <f t="shared" si="21"/>
        <v>-</v>
      </c>
      <c r="E148" s="6" t="str">
        <f t="shared" si="21"/>
        <v>-</v>
      </c>
      <c r="F148" s="6">
        <f t="shared" si="21"/>
        <v>9.0909090909090912E-2</v>
      </c>
      <c r="G148" s="6">
        <f t="shared" si="21"/>
        <v>0.31818181818181818</v>
      </c>
      <c r="H148" s="6" t="str">
        <f t="shared" si="21"/>
        <v>-</v>
      </c>
      <c r="I148" s="6" t="str">
        <f t="shared" si="21"/>
        <v>-</v>
      </c>
      <c r="J148" s="6">
        <f t="shared" si="21"/>
        <v>0.29166666666666669</v>
      </c>
      <c r="K148" s="6">
        <f>IF(OR(C148="-",G148="-"),"-",(G148-C148)/C148)</f>
        <v>1.2272727272727273</v>
      </c>
      <c r="L148" s="6" t="str">
        <f t="shared" si="22"/>
        <v>-</v>
      </c>
      <c r="M148" s="6" t="str">
        <f t="shared" si="22"/>
        <v>-</v>
      </c>
      <c r="N148" s="6">
        <f t="shared" si="22"/>
        <v>2.2083333333333335</v>
      </c>
    </row>
    <row r="149" spans="2:14" ht="14.25" x14ac:dyDescent="0.2">
      <c r="B149" s="7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</row>
    <row r="152" spans="2:14" ht="14.25" x14ac:dyDescent="0.2">
      <c r="B152" s="7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</row>
    <row r="153" spans="2:14" ht="14.25" x14ac:dyDescent="0.2">
      <c r="B153" s="7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</row>
    <row r="154" spans="2:14" ht="29.25" customHeight="1" thickBot="1" x14ac:dyDescent="0.25">
      <c r="B154" s="7"/>
      <c r="C154" s="8" t="s">
        <v>101</v>
      </c>
      <c r="D154" s="8" t="s">
        <v>102</v>
      </c>
      <c r="E154" s="8" t="s">
        <v>99</v>
      </c>
    </row>
    <row r="155" spans="2:14" ht="15" thickBot="1" x14ac:dyDescent="0.25">
      <c r="B155" s="4" t="s">
        <v>94</v>
      </c>
      <c r="C155" s="19">
        <v>31</v>
      </c>
      <c r="D155" s="19">
        <v>72</v>
      </c>
      <c r="E155" s="18">
        <f>IF(C155=0,"-",(D155-C155)/C155)</f>
        <v>1.3225806451612903</v>
      </c>
      <c r="F155" s="18"/>
      <c r="G155" s="18"/>
      <c r="H155" s="18"/>
      <c r="I155" s="18"/>
      <c r="J155" s="18"/>
      <c r="K155" s="18"/>
      <c r="L155" s="18"/>
      <c r="M155" s="18"/>
      <c r="N155" s="18"/>
    </row>
    <row r="156" spans="2:14" ht="15" thickBot="1" x14ac:dyDescent="0.25">
      <c r="B156" s="4" t="s">
        <v>95</v>
      </c>
      <c r="C156" s="19">
        <v>5</v>
      </c>
      <c r="D156" s="19">
        <v>9</v>
      </c>
      <c r="E156" s="18">
        <f t="shared" ref="E156:E157" si="23">IF(C156=0,"-",(D156-C156)/C156)</f>
        <v>0.8</v>
      </c>
      <c r="F156" s="18"/>
      <c r="G156" s="18"/>
      <c r="H156" s="18"/>
      <c r="I156" s="18"/>
      <c r="J156" s="18"/>
      <c r="K156" s="18"/>
      <c r="L156" s="18"/>
      <c r="M156" s="18"/>
      <c r="N156" s="18"/>
    </row>
    <row r="157" spans="2:14" ht="15" thickBot="1" x14ac:dyDescent="0.25">
      <c r="B157" s="4" t="s">
        <v>96</v>
      </c>
      <c r="C157" s="19">
        <v>1</v>
      </c>
      <c r="D157" s="19">
        <v>0</v>
      </c>
      <c r="E157" s="18">
        <f t="shared" si="23"/>
        <v>-1</v>
      </c>
      <c r="F157" s="18"/>
      <c r="G157" s="18"/>
      <c r="H157" s="18"/>
      <c r="I157" s="18"/>
      <c r="J157" s="18"/>
      <c r="K157" s="18"/>
      <c r="L157" s="18"/>
      <c r="M157" s="18"/>
      <c r="N157" s="18"/>
    </row>
    <row r="158" spans="2:14" ht="15" thickBot="1" x14ac:dyDescent="0.25">
      <c r="B158" s="4" t="s">
        <v>97</v>
      </c>
      <c r="C158" s="18">
        <f>IF(C155=0,"-",C155/(C155+C156+C157))</f>
        <v>0.83783783783783783</v>
      </c>
      <c r="D158" s="18">
        <f>IF(D155=0,"-",D155/(D155+D156+D157))</f>
        <v>0.88888888888888884</v>
      </c>
      <c r="E158" s="18">
        <f>IF(OR(C158="-",D158="-"),"-",(D158-C158)/C158)</f>
        <v>6.0931899641577011E-2</v>
      </c>
      <c r="F158" s="18"/>
      <c r="G158" s="18"/>
      <c r="H158" s="18"/>
      <c r="I158" s="18"/>
      <c r="J158" s="18"/>
      <c r="K158" s="18"/>
      <c r="L158" s="18"/>
      <c r="M158" s="18"/>
      <c r="N158" s="18"/>
    </row>
    <row r="159" spans="2:14" ht="14.25" x14ac:dyDescent="0.2">
      <c r="B159" s="7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</row>
    <row r="160" spans="2:14" ht="14.25" x14ac:dyDescent="0.2">
      <c r="B160" s="7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</row>
    <row r="161" spans="2:14" ht="14.25" x14ac:dyDescent="0.2">
      <c r="B161" s="7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</row>
    <row r="163" spans="2:14" ht="42.75" customHeight="1" thickBot="1" x14ac:dyDescent="0.25">
      <c r="C163" s="8" t="s">
        <v>101</v>
      </c>
      <c r="D163" s="8" t="s">
        <v>102</v>
      </c>
      <c r="E163" s="8" t="s">
        <v>99</v>
      </c>
    </row>
    <row r="164" spans="2:14" ht="20.100000000000001" customHeight="1" thickBot="1" x14ac:dyDescent="0.25">
      <c r="B164" s="4" t="s">
        <v>38</v>
      </c>
      <c r="C164" s="5">
        <v>4</v>
      </c>
      <c r="D164" s="5">
        <v>1</v>
      </c>
      <c r="E164" s="6">
        <f>IF(C164=0,"-",(D164-C164)/C164)</f>
        <v>-0.75</v>
      </c>
    </row>
    <row r="165" spans="2:14" ht="20.100000000000001" customHeight="1" thickBot="1" x14ac:dyDescent="0.25">
      <c r="B165" s="4" t="s">
        <v>41</v>
      </c>
      <c r="C165" s="5">
        <v>3</v>
      </c>
      <c r="D165" s="5">
        <v>1</v>
      </c>
      <c r="E165" s="6">
        <f t="shared" ref="E165:E166" si="24">IF(C165=0,"-",(D165-C165)/C165)</f>
        <v>-0.66666666666666663</v>
      </c>
    </row>
    <row r="166" spans="2:14" ht="20.100000000000001" customHeight="1" thickBot="1" x14ac:dyDescent="0.25">
      <c r="B166" s="4" t="s">
        <v>42</v>
      </c>
      <c r="C166" s="5">
        <v>1</v>
      </c>
      <c r="D166" s="5">
        <v>0</v>
      </c>
      <c r="E166" s="6">
        <f t="shared" si="24"/>
        <v>-1</v>
      </c>
    </row>
    <row r="167" spans="2:14" ht="20.100000000000001" customHeight="1" thickBot="1" x14ac:dyDescent="0.25">
      <c r="B167" s="4" t="s">
        <v>98</v>
      </c>
      <c r="C167" s="6">
        <f>IF(C164=0,"-",(C165+C166)/C164)</f>
        <v>1</v>
      </c>
      <c r="D167" s="6">
        <f>IF(D164=0,"-",(D165+D166)/D164)</f>
        <v>1</v>
      </c>
      <c r="E167" s="6">
        <f t="shared" ref="E167:E169" si="25">IF(OR(C167="-",D167="-"),"-",(D167-C167)/C167)</f>
        <v>0</v>
      </c>
    </row>
    <row r="168" spans="2:14" ht="20.100000000000001" customHeight="1" thickBot="1" x14ac:dyDescent="0.25">
      <c r="B168" s="4" t="s">
        <v>39</v>
      </c>
      <c r="C168" s="6">
        <v>1</v>
      </c>
      <c r="D168" s="6">
        <v>1</v>
      </c>
      <c r="E168" s="6">
        <f t="shared" si="25"/>
        <v>0</v>
      </c>
    </row>
    <row r="169" spans="2:14" ht="20.100000000000001" customHeight="1" thickBot="1" x14ac:dyDescent="0.25">
      <c r="B169" s="4" t="s">
        <v>40</v>
      </c>
      <c r="C169" s="6">
        <v>1</v>
      </c>
      <c r="D169" s="6" t="s">
        <v>103</v>
      </c>
      <c r="E169" s="6" t="str">
        <f t="shared" si="25"/>
        <v>-</v>
      </c>
    </row>
    <row r="170" spans="2:14" ht="20.100000000000001" customHeight="1" x14ac:dyDescent="0.2">
      <c r="B170" s="7"/>
      <c r="C170" s="18"/>
      <c r="D170" s="18"/>
      <c r="E170" s="18"/>
    </row>
    <row r="175" spans="2:14" ht="42.75" customHeight="1" thickBot="1" x14ac:dyDescent="0.25">
      <c r="C175" s="8" t="s">
        <v>101</v>
      </c>
      <c r="D175" s="8" t="s">
        <v>102</v>
      </c>
      <c r="E175" s="8" t="s">
        <v>99</v>
      </c>
    </row>
    <row r="176" spans="2:14" ht="15" thickBot="1" x14ac:dyDescent="0.25">
      <c r="B176" s="15" t="s">
        <v>81</v>
      </c>
      <c r="C176" s="5">
        <v>5</v>
      </c>
      <c r="D176" s="5">
        <v>4</v>
      </c>
      <c r="E176" s="6">
        <f>IF(C176=0,"-",(D176-C176)/C176)</f>
        <v>-0.2</v>
      </c>
      <c r="H176" s="13"/>
    </row>
    <row r="177" spans="2:10" ht="15" thickBot="1" x14ac:dyDescent="0.25">
      <c r="B177" s="4" t="s">
        <v>43</v>
      </c>
      <c r="C177" s="5">
        <v>4</v>
      </c>
      <c r="D177" s="5">
        <v>2</v>
      </c>
      <c r="E177" s="6">
        <f t="shared" ref="E177:E183" si="26">IF(C177=0,"-",(D177-C177)/C177)</f>
        <v>-0.5</v>
      </c>
      <c r="H177" s="13"/>
    </row>
    <row r="178" spans="2:10" ht="15" thickBot="1" x14ac:dyDescent="0.25">
      <c r="B178" s="4" t="s">
        <v>47</v>
      </c>
      <c r="C178" s="5">
        <v>1</v>
      </c>
      <c r="D178" s="5">
        <v>2</v>
      </c>
      <c r="E178" s="6">
        <f t="shared" si="26"/>
        <v>1</v>
      </c>
      <c r="H178" s="13"/>
    </row>
    <row r="179" spans="2:10" ht="15" thickBot="1" x14ac:dyDescent="0.25">
      <c r="B179" s="4" t="s">
        <v>78</v>
      </c>
      <c r="C179" s="5">
        <v>0</v>
      </c>
      <c r="D179" s="5">
        <v>0</v>
      </c>
      <c r="E179" s="6" t="str">
        <f t="shared" si="26"/>
        <v>-</v>
      </c>
      <c r="H179" s="13"/>
    </row>
    <row r="180" spans="2:10" ht="15" thickBot="1" x14ac:dyDescent="0.25">
      <c r="B180" s="15" t="s">
        <v>79</v>
      </c>
      <c r="C180" s="5">
        <v>84</v>
      </c>
      <c r="D180" s="5">
        <v>86</v>
      </c>
      <c r="E180" s="6">
        <f t="shared" si="26"/>
        <v>2.3809523809523808E-2</v>
      </c>
      <c r="H180" s="13"/>
    </row>
    <row r="181" spans="2:10" ht="15" thickBot="1" x14ac:dyDescent="0.25">
      <c r="B181" s="4" t="s">
        <v>47</v>
      </c>
      <c r="C181" s="5">
        <v>71</v>
      </c>
      <c r="D181" s="5">
        <v>80</v>
      </c>
      <c r="E181" s="6">
        <f t="shared" si="26"/>
        <v>0.12676056338028169</v>
      </c>
      <c r="H181" s="13"/>
    </row>
    <row r="182" spans="2:10" ht="15" thickBot="1" x14ac:dyDescent="0.25">
      <c r="B182" s="4" t="s">
        <v>70</v>
      </c>
      <c r="C182" s="5">
        <v>0</v>
      </c>
      <c r="D182" s="5">
        <v>0</v>
      </c>
      <c r="E182" s="6" t="str">
        <f t="shared" si="26"/>
        <v>-</v>
      </c>
      <c r="H182" s="13"/>
    </row>
    <row r="183" spans="2:10" ht="15" thickBot="1" x14ac:dyDescent="0.25">
      <c r="B183" s="4" t="s">
        <v>80</v>
      </c>
      <c r="C183" s="5">
        <v>13</v>
      </c>
      <c r="D183" s="5">
        <v>6</v>
      </c>
      <c r="E183" s="6">
        <f t="shared" si="26"/>
        <v>-0.53846153846153844</v>
      </c>
      <c r="H183" s="13"/>
    </row>
    <row r="184" spans="2:10" x14ac:dyDescent="0.2">
      <c r="B184" s="9"/>
      <c r="C184" s="9"/>
      <c r="D184" s="9"/>
      <c r="E184" s="9"/>
      <c r="F184" s="9"/>
      <c r="G184" s="9"/>
      <c r="H184" s="9"/>
      <c r="I184" s="9"/>
      <c r="J184" s="9"/>
    </row>
    <row r="185" spans="2:10" x14ac:dyDescent="0.2">
      <c r="B185" s="9"/>
      <c r="C185" s="9"/>
      <c r="D185" s="9"/>
      <c r="E185" s="9"/>
      <c r="F185" s="9"/>
      <c r="G185" s="9"/>
      <c r="H185" s="9"/>
      <c r="I185" s="9"/>
      <c r="J185" s="9"/>
    </row>
    <row r="194" spans="2:5" ht="42.75" customHeight="1" thickBot="1" x14ac:dyDescent="0.25">
      <c r="C194" s="8" t="s">
        <v>101</v>
      </c>
      <c r="D194" s="8" t="s">
        <v>102</v>
      </c>
      <c r="E194" s="8" t="s">
        <v>99</v>
      </c>
    </row>
    <row r="195" spans="2:5" ht="15" thickBot="1" x14ac:dyDescent="0.25">
      <c r="B195" s="4" t="s">
        <v>82</v>
      </c>
      <c r="C195" s="5">
        <v>3</v>
      </c>
      <c r="D195" s="5">
        <v>1</v>
      </c>
      <c r="E195" s="6">
        <f t="shared" ref="E195:E198" si="27">IF(C195=0,"-",(D195-C195)/C195)</f>
        <v>-0.66666666666666663</v>
      </c>
    </row>
    <row r="196" spans="2:5" ht="15" thickBot="1" x14ac:dyDescent="0.25">
      <c r="B196" s="4" t="s">
        <v>83</v>
      </c>
      <c r="C196" s="5">
        <v>0</v>
      </c>
      <c r="D196" s="5">
        <v>0</v>
      </c>
      <c r="E196" s="6" t="str">
        <f t="shared" si="27"/>
        <v>-</v>
      </c>
    </row>
    <row r="197" spans="2:5" ht="15" thickBot="1" x14ac:dyDescent="0.25">
      <c r="B197" s="4" t="s">
        <v>84</v>
      </c>
      <c r="C197" s="5">
        <v>3</v>
      </c>
      <c r="D197" s="5">
        <v>1</v>
      </c>
      <c r="E197" s="6">
        <f t="shared" si="27"/>
        <v>-0.66666666666666663</v>
      </c>
    </row>
    <row r="198" spans="2:5" ht="15" thickBot="1" x14ac:dyDescent="0.25">
      <c r="B198" s="4" t="s">
        <v>85</v>
      </c>
      <c r="C198" s="5">
        <v>3</v>
      </c>
      <c r="D198" s="5">
        <v>1</v>
      </c>
      <c r="E198" s="6">
        <f t="shared" si="27"/>
        <v>-0.66666666666666663</v>
      </c>
    </row>
    <row r="199" spans="2:5" ht="14.25" x14ac:dyDescent="0.2">
      <c r="B199" s="7"/>
      <c r="C199" s="19"/>
      <c r="D199" s="19"/>
      <c r="E199" s="18"/>
    </row>
    <row r="204" spans="2:5" ht="42.75" customHeight="1" thickBot="1" x14ac:dyDescent="0.25">
      <c r="C204" s="8" t="s">
        <v>101</v>
      </c>
      <c r="D204" s="8" t="s">
        <v>102</v>
      </c>
      <c r="E204" s="8" t="s">
        <v>99</v>
      </c>
    </row>
    <row r="205" spans="2:5" ht="20.100000000000001" customHeight="1" thickBot="1" x14ac:dyDescent="0.25">
      <c r="B205" s="16" t="s">
        <v>88</v>
      </c>
      <c r="C205" s="5"/>
      <c r="D205" s="5"/>
      <c r="E205" s="6" t="str">
        <f t="shared" ref="E205:E208" si="28">IF(C205=0,"-",(D205-C205)/C205)</f>
        <v>-</v>
      </c>
    </row>
    <row r="206" spans="2:5" ht="20.100000000000001" customHeight="1" thickBot="1" x14ac:dyDescent="0.25">
      <c r="B206" s="17" t="s">
        <v>89</v>
      </c>
      <c r="C206" s="5">
        <v>3</v>
      </c>
      <c r="D206" s="5">
        <v>1</v>
      </c>
      <c r="E206" s="6">
        <f t="shared" si="28"/>
        <v>-0.66666666666666663</v>
      </c>
    </row>
    <row r="207" spans="2:5" ht="20.100000000000001" customHeight="1" thickBot="1" x14ac:dyDescent="0.25">
      <c r="B207" s="17" t="s">
        <v>86</v>
      </c>
      <c r="C207" s="5">
        <v>2</v>
      </c>
      <c r="D207" s="5">
        <v>0</v>
      </c>
      <c r="E207" s="6">
        <f t="shared" si="28"/>
        <v>-1</v>
      </c>
    </row>
    <row r="208" spans="2:5" ht="20.100000000000001" customHeight="1" thickBot="1" x14ac:dyDescent="0.25">
      <c r="B208" s="17" t="s">
        <v>87</v>
      </c>
      <c r="C208" s="5">
        <v>1</v>
      </c>
      <c r="D208" s="5">
        <v>1</v>
      </c>
      <c r="E208" s="6">
        <f t="shared" si="28"/>
        <v>0</v>
      </c>
    </row>
    <row r="209" spans="2:5" ht="20.100000000000001" customHeight="1" thickBot="1" x14ac:dyDescent="0.25">
      <c r="B209" s="17" t="s">
        <v>90</v>
      </c>
      <c r="C209" s="5"/>
      <c r="D209" s="5"/>
      <c r="E209" s="6"/>
    </row>
    <row r="210" spans="2:5" ht="20.100000000000001" customHeight="1" thickBot="1" x14ac:dyDescent="0.25">
      <c r="B210" s="17" t="s">
        <v>89</v>
      </c>
      <c r="C210" s="5">
        <v>0</v>
      </c>
      <c r="D210" s="5">
        <v>0</v>
      </c>
      <c r="E210" s="6" t="str">
        <f>IF(C210=0,"-",(D210-C210)/C210)</f>
        <v>-</v>
      </c>
    </row>
    <row r="211" spans="2:5" ht="15" thickBot="1" x14ac:dyDescent="0.25">
      <c r="B211" s="17" t="s">
        <v>86</v>
      </c>
      <c r="C211" s="5">
        <v>0</v>
      </c>
      <c r="D211" s="5">
        <v>0</v>
      </c>
      <c r="E211" s="6" t="str">
        <f t="shared" ref="E211:E212" si="29">IF(C211=0,"-",(D211-C211)/C211)</f>
        <v>-</v>
      </c>
    </row>
    <row r="212" spans="2:5" ht="15" thickBot="1" x14ac:dyDescent="0.25">
      <c r="B212" s="17" t="s">
        <v>87</v>
      </c>
      <c r="C212" s="5">
        <v>0</v>
      </c>
      <c r="D212" s="5">
        <v>0</v>
      </c>
      <c r="E212" s="6" t="str">
        <f t="shared" si="29"/>
        <v>-</v>
      </c>
    </row>
    <row r="213" spans="2:5" ht="14.25" x14ac:dyDescent="0.2">
      <c r="B213" s="21"/>
      <c r="C213" s="19"/>
      <c r="D213" s="19"/>
      <c r="E213" s="18"/>
    </row>
    <row r="218" spans="2:5" ht="42.75" customHeight="1" thickBot="1" x14ac:dyDescent="0.25">
      <c r="C218" s="8" t="s">
        <v>101</v>
      </c>
      <c r="D218" s="8" t="s">
        <v>102</v>
      </c>
      <c r="E218" s="8" t="s">
        <v>99</v>
      </c>
    </row>
    <row r="219" spans="2:5" ht="15" thickBot="1" x14ac:dyDescent="0.25">
      <c r="B219" s="16" t="s">
        <v>91</v>
      </c>
      <c r="C219" s="5">
        <v>4</v>
      </c>
      <c r="D219" s="5">
        <v>2</v>
      </c>
      <c r="E219" s="6">
        <f t="shared" ref="E219:E221" si="30">IF(C219=0,"-",(D219-C219)/C219)</f>
        <v>-0.5</v>
      </c>
    </row>
    <row r="220" spans="2:5" ht="15" thickBot="1" x14ac:dyDescent="0.25">
      <c r="B220" s="16" t="s">
        <v>92</v>
      </c>
      <c r="C220" s="5">
        <v>3</v>
      </c>
      <c r="D220" s="5">
        <v>1</v>
      </c>
      <c r="E220" s="6">
        <f t="shared" si="30"/>
        <v>-0.66666666666666663</v>
      </c>
    </row>
    <row r="221" spans="2:5" ht="15" thickBot="1" x14ac:dyDescent="0.25">
      <c r="B221" s="16" t="s">
        <v>93</v>
      </c>
      <c r="C221" s="5">
        <v>7</v>
      </c>
      <c r="D221" s="5">
        <v>8</v>
      </c>
      <c r="E221" s="6">
        <f t="shared" si="30"/>
        <v>0.14285714285714285</v>
      </c>
    </row>
    <row r="222" spans="2:5" ht="15" thickBot="1" x14ac:dyDescent="0.25">
      <c r="C222" s="5"/>
      <c r="D222" s="5"/>
      <c r="E222" s="6"/>
    </row>
    <row r="223" spans="2:5" ht="15" thickBot="1" x14ac:dyDescent="0.25">
      <c r="C223" s="5"/>
      <c r="D223" s="5"/>
      <c r="E223" s="6"/>
    </row>
    <row r="224" spans="2:5" ht="15" thickBot="1" x14ac:dyDescent="0.25">
      <c r="C224" s="5"/>
      <c r="D224" s="5"/>
      <c r="E224" s="6"/>
    </row>
    <row r="225" spans="3:5" ht="15" thickBot="1" x14ac:dyDescent="0.25">
      <c r="C225" s="5"/>
      <c r="D225" s="5"/>
      <c r="E225" s="6"/>
    </row>
    <row r="226" spans="3:5" ht="15" thickBot="1" x14ac:dyDescent="0.25">
      <c r="C226" s="5"/>
      <c r="D226" s="5"/>
      <c r="E226" s="6"/>
    </row>
  </sheetData>
  <mergeCells count="6">
    <mergeCell ref="C124:F124"/>
    <mergeCell ref="G124:J124"/>
    <mergeCell ref="K124:N124"/>
    <mergeCell ref="C139:F139"/>
    <mergeCell ref="G139:J139"/>
    <mergeCell ref="K139:N139"/>
  </mergeCells>
  <pageMargins left="0.70866141732283472" right="0.70866141732283472" top="0.74803149606299213" bottom="0.74803149606299213" header="0.31496062992125984" footer="0.31496062992125984"/>
  <pageSetup paperSize="9" scale="1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18</vt:i4>
      </vt:variant>
    </vt:vector>
  </HeadingPairs>
  <TitlesOfParts>
    <vt:vector size="18" baseType="lpstr">
      <vt:lpstr>Portada</vt:lpstr>
      <vt:lpstr>Andalucía</vt:lpstr>
      <vt:lpstr>Aragón</vt:lpstr>
      <vt:lpstr>Asturias</vt:lpstr>
      <vt:lpstr>Illes Balears</vt:lpstr>
      <vt:lpstr>Canarias</vt:lpstr>
      <vt:lpstr>Cantabria</vt:lpstr>
      <vt:lpstr>Castilla y León</vt:lpstr>
      <vt:lpstr>Castilla La Mancha</vt:lpstr>
      <vt:lpstr>Cataluña</vt:lpstr>
      <vt:lpstr>Com. Valenciana</vt:lpstr>
      <vt:lpstr>Extremadura</vt:lpstr>
      <vt:lpstr>Galicia</vt:lpstr>
      <vt:lpstr>Com. Madrid</vt:lpstr>
      <vt:lpstr>Región de Murcia</vt:lpstr>
      <vt:lpstr>Navarra</vt:lpstr>
      <vt:lpstr>Pais Vasco</vt:lpstr>
      <vt:lpstr>La Rioja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Gregorio Manuel Otero Cuevas</dc:creator>
  <cp:lastModifiedBy>Gregorio Manuel Otero Cuevas</cp:lastModifiedBy>
  <cp:lastPrinted>2019-09-30T07:56:26Z</cp:lastPrinted>
  <dcterms:created xsi:type="dcterms:W3CDTF">2018-12-19T10:40:38Z</dcterms:created>
  <dcterms:modified xsi:type="dcterms:W3CDTF">2019-10-02T08:17:20Z</dcterms:modified>
</cp:coreProperties>
</file>